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klonifen EM\12_SciReport\Po recenzji\"/>
    </mc:Choice>
  </mc:AlternateContent>
  <xr:revisionPtr revIDLastSave="0" documentId="13_ncr:1_{380952C1-9E7B-41A7-AD7C-C42109EF52C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g 1" sheetId="3" r:id="rId1"/>
    <sheet name="Fig 2" sheetId="1" r:id="rId2"/>
    <sheet name="Fig 3" sheetId="2" r:id="rId3"/>
    <sheet name="Fig 4" sheetId="4" r:id="rId4"/>
  </sheets>
  <definedNames>
    <definedName name="_Hlk133582484" localSheetId="1">'Fig 2'!$J$35</definedName>
    <definedName name="_Hlk152145103" localSheetId="1">'Fig 2'!$J$38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D4" i="3"/>
  <c r="E4" i="3"/>
  <c r="F4" i="3"/>
  <c r="C5" i="3"/>
  <c r="D5" i="3"/>
  <c r="E5" i="3"/>
  <c r="F5" i="3"/>
  <c r="C6" i="3"/>
  <c r="E6" i="3"/>
  <c r="F6" i="3"/>
  <c r="C7" i="3"/>
  <c r="D7" i="3"/>
  <c r="E7" i="3"/>
  <c r="F7" i="3"/>
  <c r="C8" i="3"/>
  <c r="D8" i="3"/>
  <c r="E8" i="3"/>
  <c r="F8" i="3"/>
  <c r="C9" i="3"/>
  <c r="D9" i="3"/>
  <c r="E9" i="3"/>
  <c r="F9" i="3"/>
  <c r="C10" i="3"/>
  <c r="D10" i="3"/>
  <c r="E10" i="3"/>
  <c r="F10" i="3"/>
  <c r="C11" i="3"/>
  <c r="D11" i="3"/>
  <c r="E11" i="3"/>
  <c r="F11" i="3"/>
  <c r="C12" i="3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C23" i="3"/>
  <c r="D23" i="3"/>
  <c r="E23" i="3"/>
  <c r="F23" i="3"/>
  <c r="C24" i="3"/>
  <c r="D24" i="3"/>
  <c r="E24" i="3"/>
  <c r="F24" i="3"/>
</calcChain>
</file>

<file path=xl/sharedStrings.xml><?xml version="1.0" encoding="utf-8"?>
<sst xmlns="http://schemas.openxmlformats.org/spreadsheetml/2006/main" count="119" uniqueCount="23">
  <si>
    <t>aklonifen</t>
  </si>
  <si>
    <t>aklonifen + Bacillus</t>
  </si>
  <si>
    <t>aklonifen + Pseudomonas</t>
  </si>
  <si>
    <t>aklonifen + Yarrowia lipolytica</t>
  </si>
  <si>
    <t>aklonifen + Bacillus + Yarrowia lipolytica</t>
  </si>
  <si>
    <t>aklonifen + Pseudomonas + Yarrowia lipolytica</t>
  </si>
  <si>
    <t>aklonifen + Bacillus + Pseudomonas + Yarrowia lipolytica</t>
  </si>
  <si>
    <t>aclonifen</t>
  </si>
  <si>
    <t>aclonifen + Bacillus</t>
  </si>
  <si>
    <t>aclonifen + Pseudomonas</t>
  </si>
  <si>
    <t>aclonifen + Yarrowia lipolytica</t>
  </si>
  <si>
    <t>aclonifen + Bacillus + Yarrowia lipolytica</t>
  </si>
  <si>
    <t>aclonifen + Pseudomonas + Yarrowia lipolytica</t>
  </si>
  <si>
    <t>aclonifen + Bacillus + Pseudomonas + Yarrowia lipolytica</t>
  </si>
  <si>
    <t>water</t>
  </si>
  <si>
    <t>sample no</t>
  </si>
  <si>
    <t>DHA was calculed based on equation y=0,0149x-0,0069 taking into account sample dilution</t>
  </si>
  <si>
    <t>Day</t>
  </si>
  <si>
    <t>Concentration</t>
  </si>
  <si>
    <t>sample</t>
  </si>
  <si>
    <t>Absorbtion</t>
  </si>
  <si>
    <t>pH</t>
  </si>
  <si>
    <t>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</si>
</sst>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0B05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2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164" fontId="2" fillId="0" borderId="1" xfId="0" applyNumberFormat="1" applyFont="1" applyBorder="1"/>
    <xf numFmtId="165" fontId="2" fillId="0" borderId="1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4" fontId="2" fillId="0" borderId="3" xfId="0" applyNumberFormat="1" applyFon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/>
    <xf numFmtId="164" fontId="0" fillId="0" borderId="3" xfId="0" applyNumberFormat="1" applyBorder="1"/>
    <xf numFmtId="165" fontId="0" fillId="0" borderId="0" xfId="0" applyNumberFormat="1"/>
    <xf numFmtId="0" fontId="5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zoomScale="70" zoomScaleNormal="70" workbookViewId="0">
      <selection activeCell="A2" sqref="A2:F3"/>
    </sheetView>
  </sheetViews>
  <sheetFormatPr defaultRowHeight="14.4" x14ac:dyDescent="0.3"/>
  <cols>
    <col min="1" max="1" width="10.44140625" customWidth="1"/>
    <col min="2" max="2" width="48.77734375" customWidth="1"/>
  </cols>
  <sheetData>
    <row r="1" spans="1:6" x14ac:dyDescent="0.3">
      <c r="A1" s="17" t="s">
        <v>18</v>
      </c>
    </row>
    <row r="2" spans="1:6" x14ac:dyDescent="0.3">
      <c r="A2" s="1"/>
      <c r="B2" s="1"/>
      <c r="C2" s="1" t="s">
        <v>17</v>
      </c>
      <c r="D2" s="1" t="s">
        <v>17</v>
      </c>
      <c r="E2" s="1" t="s">
        <v>17</v>
      </c>
      <c r="F2" s="1" t="s">
        <v>17</v>
      </c>
    </row>
    <row r="3" spans="1:6" x14ac:dyDescent="0.3">
      <c r="A3" s="1" t="s">
        <v>15</v>
      </c>
      <c r="B3" s="1" t="s">
        <v>19</v>
      </c>
      <c r="C3" s="1">
        <v>11</v>
      </c>
      <c r="D3" s="1">
        <v>26</v>
      </c>
      <c r="E3" s="1">
        <v>46</v>
      </c>
      <c r="F3" s="1">
        <v>67</v>
      </c>
    </row>
    <row r="4" spans="1:6" x14ac:dyDescent="0.3">
      <c r="A4" s="2">
        <v>1</v>
      </c>
      <c r="B4" s="1" t="s">
        <v>7</v>
      </c>
      <c r="C4" s="9">
        <f>0.8825*20</f>
        <v>17.649999999999999</v>
      </c>
      <c r="D4" s="8">
        <f>0.2876*20</f>
        <v>5.7520000000000007</v>
      </c>
      <c r="E4" s="8">
        <f>0.2674*20</f>
        <v>5.3480000000000008</v>
      </c>
      <c r="F4" s="8">
        <f>0.317*20</f>
        <v>6.34</v>
      </c>
    </row>
    <row r="5" spans="1:6" x14ac:dyDescent="0.3">
      <c r="A5" s="2">
        <v>2</v>
      </c>
      <c r="B5" s="1" t="s">
        <v>7</v>
      </c>
      <c r="C5" s="9">
        <f>0.6426*20</f>
        <v>12.851999999999999</v>
      </c>
      <c r="D5" s="8">
        <f>0.2928*20</f>
        <v>5.8559999999999999</v>
      </c>
      <c r="E5" s="8">
        <f>0.2912*20</f>
        <v>5.8239999999999998</v>
      </c>
      <c r="F5" s="8">
        <f>0.3091*20</f>
        <v>6.1819999999999995</v>
      </c>
    </row>
    <row r="6" spans="1:6" ht="15" thickBot="1" x14ac:dyDescent="0.35">
      <c r="A6" s="5">
        <v>3</v>
      </c>
      <c r="B6" s="6" t="s">
        <v>7</v>
      </c>
      <c r="C6" s="11">
        <f>0.6472*20</f>
        <v>12.943999999999999</v>
      </c>
      <c r="D6" s="10">
        <v>5.2060000000000004</v>
      </c>
      <c r="E6" s="10">
        <f>0.3667*20</f>
        <v>7.3340000000000005</v>
      </c>
      <c r="F6" s="10">
        <f>0.288*20</f>
        <v>5.76</v>
      </c>
    </row>
    <row r="7" spans="1:6" ht="15" thickTop="1" x14ac:dyDescent="0.3">
      <c r="A7" s="3">
        <v>4</v>
      </c>
      <c r="B7" s="4" t="s">
        <v>8</v>
      </c>
      <c r="C7" s="12">
        <f>0.8163*20</f>
        <v>16.326000000000001</v>
      </c>
      <c r="D7" s="13">
        <f>0.1913*20</f>
        <v>3.8260000000000001</v>
      </c>
      <c r="E7" s="13">
        <f>0.2242*20</f>
        <v>4.484</v>
      </c>
      <c r="F7" s="13">
        <f>0.2189*20</f>
        <v>4.3780000000000001</v>
      </c>
    </row>
    <row r="8" spans="1:6" x14ac:dyDescent="0.3">
      <c r="A8" s="2">
        <v>5</v>
      </c>
      <c r="B8" s="1" t="s">
        <v>8</v>
      </c>
      <c r="C8" s="9">
        <f>0.7901*20</f>
        <v>15.802</v>
      </c>
      <c r="D8" s="8">
        <f>0.2389*20</f>
        <v>4.7780000000000005</v>
      </c>
      <c r="E8" s="8">
        <f>0.2206*20</f>
        <v>4.4119999999999999</v>
      </c>
      <c r="F8" s="8">
        <f>0.2701*20</f>
        <v>5.4020000000000001</v>
      </c>
    </row>
    <row r="9" spans="1:6" ht="15" thickBot="1" x14ac:dyDescent="0.35">
      <c r="A9" s="5">
        <v>6</v>
      </c>
      <c r="B9" s="6" t="s">
        <v>8</v>
      </c>
      <c r="C9" s="11">
        <f>0.9113*20</f>
        <v>18.225999999999999</v>
      </c>
      <c r="D9" s="10">
        <f>0.1954*20</f>
        <v>3.9079999999999999</v>
      </c>
      <c r="E9" s="10">
        <f>0.2581*20</f>
        <v>5.1619999999999999</v>
      </c>
      <c r="F9" s="10">
        <f>0.2339*20</f>
        <v>4.6779999999999999</v>
      </c>
    </row>
    <row r="10" spans="1:6" ht="15" thickTop="1" x14ac:dyDescent="0.3">
      <c r="A10" s="3">
        <v>7</v>
      </c>
      <c r="B10" s="4" t="s">
        <v>9</v>
      </c>
      <c r="C10" s="12">
        <f>0.8278*20</f>
        <v>16.556000000000001</v>
      </c>
      <c r="D10" s="13">
        <f>0.1811*20</f>
        <v>3.6220000000000003</v>
      </c>
      <c r="E10" s="13">
        <f>0.2046*20</f>
        <v>4.0920000000000005</v>
      </c>
      <c r="F10" s="13">
        <f>0.1804*20</f>
        <v>3.6080000000000001</v>
      </c>
    </row>
    <row r="11" spans="1:6" x14ac:dyDescent="0.3">
      <c r="A11" s="2">
        <v>8</v>
      </c>
      <c r="B11" s="1" t="s">
        <v>9</v>
      </c>
      <c r="C11" s="9">
        <f>0.9845*20</f>
        <v>19.690000000000001</v>
      </c>
      <c r="D11" s="8">
        <f>0.2427*20</f>
        <v>4.8540000000000001</v>
      </c>
      <c r="E11" s="8">
        <f>0.1886*20</f>
        <v>3.7719999999999998</v>
      </c>
      <c r="F11" s="8">
        <f>0.2191*20</f>
        <v>4.3819999999999997</v>
      </c>
    </row>
    <row r="12" spans="1:6" ht="15" thickBot="1" x14ac:dyDescent="0.35">
      <c r="A12" s="5">
        <v>9</v>
      </c>
      <c r="B12" s="6" t="s">
        <v>9</v>
      </c>
      <c r="C12" s="11">
        <f>0.9737*20</f>
        <v>19.474</v>
      </c>
      <c r="D12" s="10">
        <f>0.23*20</f>
        <v>4.6000000000000005</v>
      </c>
      <c r="E12" s="10">
        <f>0.229*20</f>
        <v>4.58</v>
      </c>
      <c r="F12" s="10">
        <f>0.2287*20</f>
        <v>4.5739999999999998</v>
      </c>
    </row>
    <row r="13" spans="1:6" ht="15" thickTop="1" x14ac:dyDescent="0.3">
      <c r="A13" s="3">
        <v>10</v>
      </c>
      <c r="B13" s="4" t="s">
        <v>10</v>
      </c>
      <c r="C13" s="12">
        <f>1.1284*20</f>
        <v>22.568000000000001</v>
      </c>
      <c r="D13" s="13">
        <f>0.2042*20</f>
        <v>4.0839999999999996</v>
      </c>
      <c r="E13" s="13">
        <f>0.242*20</f>
        <v>4.84</v>
      </c>
      <c r="F13" s="13">
        <f>0.1906*20</f>
        <v>3.8119999999999998</v>
      </c>
    </row>
    <row r="14" spans="1:6" x14ac:dyDescent="0.3">
      <c r="A14" s="2">
        <v>11</v>
      </c>
      <c r="B14" s="1" t="s">
        <v>10</v>
      </c>
      <c r="C14" s="9">
        <f>0.7734*20</f>
        <v>15.468</v>
      </c>
      <c r="D14" s="8">
        <f>0.2457*20</f>
        <v>4.9139999999999997</v>
      </c>
      <c r="E14" s="8">
        <f>0.2372*20</f>
        <v>4.7439999999999998</v>
      </c>
      <c r="F14" s="8">
        <f>0.2284*20</f>
        <v>4.5679999999999996</v>
      </c>
    </row>
    <row r="15" spans="1:6" ht="15" thickBot="1" x14ac:dyDescent="0.35">
      <c r="A15" s="5">
        <v>12</v>
      </c>
      <c r="B15" s="6" t="s">
        <v>10</v>
      </c>
      <c r="C15" s="11">
        <f>0.8396*20</f>
        <v>16.792000000000002</v>
      </c>
      <c r="D15" s="10">
        <f>0.2311*20</f>
        <v>4.6219999999999999</v>
      </c>
      <c r="E15" s="10">
        <f>0.236*20</f>
        <v>4.72</v>
      </c>
      <c r="F15" s="10">
        <f>0.2633*20</f>
        <v>5.266</v>
      </c>
    </row>
    <row r="16" spans="1:6" ht="15" thickTop="1" x14ac:dyDescent="0.3">
      <c r="A16" s="3">
        <v>13</v>
      </c>
      <c r="B16" s="4" t="s">
        <v>11</v>
      </c>
      <c r="C16" s="12">
        <f>0.8695*20</f>
        <v>17.39</v>
      </c>
      <c r="D16" s="13">
        <f>0.2*20</f>
        <v>4</v>
      </c>
      <c r="E16" s="13">
        <f>0.2682*20</f>
        <v>5.3639999999999999</v>
      </c>
      <c r="F16" s="13">
        <f>0.1418*20</f>
        <v>2.8360000000000003</v>
      </c>
    </row>
    <row r="17" spans="1:6" x14ac:dyDescent="0.3">
      <c r="A17" s="2">
        <v>14</v>
      </c>
      <c r="B17" s="1" t="s">
        <v>11</v>
      </c>
      <c r="C17" s="9">
        <f>0.8181*20</f>
        <v>16.362000000000002</v>
      </c>
      <c r="D17" s="8">
        <f>0.23*20</f>
        <v>4.6000000000000005</v>
      </c>
      <c r="E17" s="8">
        <f>0.229*20</f>
        <v>4.58</v>
      </c>
      <c r="F17" s="8">
        <f>0.2548*20</f>
        <v>5.0960000000000001</v>
      </c>
    </row>
    <row r="18" spans="1:6" ht="15" thickBot="1" x14ac:dyDescent="0.35">
      <c r="A18" s="5">
        <v>15</v>
      </c>
      <c r="B18" s="6" t="s">
        <v>11</v>
      </c>
      <c r="C18" s="11">
        <f>0.7166*20</f>
        <v>14.332000000000001</v>
      </c>
      <c r="D18" s="10">
        <f>0.218*20</f>
        <v>4.3600000000000003</v>
      </c>
      <c r="E18" s="10">
        <f>0.2097*20</f>
        <v>4.194</v>
      </c>
      <c r="F18" s="10">
        <f>0.2227*20</f>
        <v>4.4540000000000006</v>
      </c>
    </row>
    <row r="19" spans="1:6" ht="15" thickTop="1" x14ac:dyDescent="0.3">
      <c r="A19" s="3">
        <v>16</v>
      </c>
      <c r="B19" s="4" t="s">
        <v>12</v>
      </c>
      <c r="C19" s="12">
        <f>0.3588*20</f>
        <v>7.1760000000000002</v>
      </c>
      <c r="D19" s="13">
        <f>0.2551*20</f>
        <v>5.1020000000000003</v>
      </c>
      <c r="E19" s="13">
        <f>0.1884*20</f>
        <v>3.7680000000000002</v>
      </c>
      <c r="F19" s="13">
        <f>0.2132*20</f>
        <v>4.2640000000000002</v>
      </c>
    </row>
    <row r="20" spans="1:6" x14ac:dyDescent="0.3">
      <c r="A20" s="2">
        <v>17</v>
      </c>
      <c r="B20" s="1" t="s">
        <v>12</v>
      </c>
      <c r="C20" s="9">
        <f>0.3527*20</f>
        <v>7.0540000000000003</v>
      </c>
      <c r="D20" s="8">
        <f>0.294*20</f>
        <v>5.88</v>
      </c>
      <c r="E20" s="8">
        <f>0.3074*20</f>
        <v>6.1479999999999997</v>
      </c>
      <c r="F20" s="8">
        <f>0.2511*20</f>
        <v>5.0220000000000002</v>
      </c>
    </row>
    <row r="21" spans="1:6" ht="15" thickBot="1" x14ac:dyDescent="0.35">
      <c r="A21" s="5">
        <v>18</v>
      </c>
      <c r="B21" s="6" t="s">
        <v>12</v>
      </c>
      <c r="C21" s="11">
        <f>0.3314*20</f>
        <v>6.6279999999999992</v>
      </c>
      <c r="D21" s="10">
        <f>0.2652*20</f>
        <v>5.3040000000000003</v>
      </c>
      <c r="E21" s="10">
        <f>0.258*20</f>
        <v>5.16</v>
      </c>
      <c r="F21" s="10">
        <f>0.26*20</f>
        <v>5.2</v>
      </c>
    </row>
    <row r="22" spans="1:6" ht="15" thickTop="1" x14ac:dyDescent="0.3">
      <c r="A22" s="3">
        <v>19</v>
      </c>
      <c r="B22" s="4" t="s">
        <v>13</v>
      </c>
      <c r="C22" s="12">
        <f>0.3906*20</f>
        <v>7.8120000000000003</v>
      </c>
      <c r="D22" s="13">
        <f>0.3334*20</f>
        <v>6.6679999999999993</v>
      </c>
      <c r="E22" s="13">
        <f>0.2374*20</f>
        <v>4.7480000000000002</v>
      </c>
      <c r="F22" s="13">
        <f>0.162*20</f>
        <v>3.24</v>
      </c>
    </row>
    <row r="23" spans="1:6" x14ac:dyDescent="0.3">
      <c r="A23" s="2">
        <v>20</v>
      </c>
      <c r="B23" s="1" t="s">
        <v>13</v>
      </c>
      <c r="C23" s="9">
        <f>0.2867*20</f>
        <v>5.734</v>
      </c>
      <c r="D23" s="8">
        <f>0.3707*20</f>
        <v>7.4139999999999997</v>
      </c>
      <c r="E23" s="8">
        <f>0.2044*20</f>
        <v>4.0880000000000001</v>
      </c>
      <c r="F23" s="8">
        <f>0.2313*20</f>
        <v>4.6260000000000003</v>
      </c>
    </row>
    <row r="24" spans="1:6" ht="15" thickBot="1" x14ac:dyDescent="0.35">
      <c r="A24" s="5">
        <v>21</v>
      </c>
      <c r="B24" s="6" t="s">
        <v>13</v>
      </c>
      <c r="C24" s="11">
        <f>0.2828*20</f>
        <v>5.6559999999999997</v>
      </c>
      <c r="D24" s="10">
        <f>0.2885*20</f>
        <v>5.77</v>
      </c>
      <c r="E24" s="10">
        <f>0.2199*20</f>
        <v>4.3980000000000006</v>
      </c>
      <c r="F24" s="10">
        <f>0.2281*20</f>
        <v>4.5620000000000003</v>
      </c>
    </row>
    <row r="25" spans="1:6" ht="15" thickTop="1" x14ac:dyDescent="0.3">
      <c r="A25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zoomScale="70" zoomScaleNormal="70" workbookViewId="0">
      <selection activeCell="A2" sqref="A2:F3"/>
    </sheetView>
  </sheetViews>
  <sheetFormatPr defaultRowHeight="14.4" x14ac:dyDescent="0.3"/>
  <cols>
    <col min="1" max="1" width="10.6640625" customWidth="1"/>
    <col min="2" max="2" width="49" customWidth="1"/>
    <col min="4" max="4" width="11" customWidth="1"/>
    <col min="5" max="5" width="10.6640625" customWidth="1"/>
    <col min="6" max="6" width="11.21875" customWidth="1"/>
    <col min="7" max="7" width="10.44140625" bestFit="1" customWidth="1"/>
    <col min="8" max="8" width="11.88671875" customWidth="1"/>
    <col min="9" max="9" width="15.33203125" customWidth="1"/>
    <col min="10" max="10" width="15.88671875" customWidth="1"/>
    <col min="13" max="13" width="12.21875" customWidth="1"/>
    <col min="16" max="16" width="10.44140625" bestFit="1" customWidth="1"/>
  </cols>
  <sheetData>
    <row r="1" spans="1:10" x14ac:dyDescent="0.3">
      <c r="A1" s="17" t="s">
        <v>20</v>
      </c>
    </row>
    <row r="2" spans="1:10" x14ac:dyDescent="0.3">
      <c r="A2" s="1"/>
      <c r="B2" s="1"/>
      <c r="C2" s="1" t="s">
        <v>17</v>
      </c>
      <c r="D2" s="1" t="s">
        <v>17</v>
      </c>
      <c r="E2" s="1" t="s">
        <v>17</v>
      </c>
      <c r="F2" s="1" t="s">
        <v>17</v>
      </c>
    </row>
    <row r="3" spans="1:10" x14ac:dyDescent="0.3">
      <c r="A3" s="1" t="s">
        <v>15</v>
      </c>
      <c r="B3" s="1" t="s">
        <v>19</v>
      </c>
      <c r="C3" s="1">
        <v>11</v>
      </c>
      <c r="D3" s="1">
        <v>26</v>
      </c>
      <c r="E3" s="1">
        <v>46</v>
      </c>
      <c r="F3" s="1">
        <v>67</v>
      </c>
    </row>
    <row r="4" spans="1:10" x14ac:dyDescent="0.3">
      <c r="A4" s="2">
        <v>1</v>
      </c>
      <c r="B4" s="14" t="s">
        <v>0</v>
      </c>
      <c r="C4" s="1">
        <v>3.9800000000000002E-2</v>
      </c>
      <c r="D4" s="1">
        <v>8.5000000000000006E-2</v>
      </c>
      <c r="E4" s="1">
        <v>7.0499999999999993E-2</v>
      </c>
      <c r="F4" s="1">
        <v>9.5699999999999993E-2</v>
      </c>
      <c r="H4" s="17"/>
      <c r="I4" s="17"/>
      <c r="J4" s="17"/>
    </row>
    <row r="5" spans="1:10" x14ac:dyDescent="0.3">
      <c r="A5" s="2">
        <v>2</v>
      </c>
      <c r="B5" s="14" t="s">
        <v>0</v>
      </c>
      <c r="C5" s="1">
        <v>4.1200000000000001E-2</v>
      </c>
      <c r="D5" s="1">
        <v>7.8299999999999995E-2</v>
      </c>
      <c r="E5" s="1">
        <v>8.3400000000000002E-2</v>
      </c>
      <c r="F5" s="1">
        <v>9.7100000000000006E-2</v>
      </c>
      <c r="I5" s="17"/>
      <c r="J5" s="17"/>
    </row>
    <row r="6" spans="1:10" ht="15" thickBot="1" x14ac:dyDescent="0.35">
      <c r="A6" s="5">
        <v>3</v>
      </c>
      <c r="B6" s="15" t="s">
        <v>0</v>
      </c>
      <c r="C6" s="6">
        <v>4.8000000000000001E-2</v>
      </c>
      <c r="D6" s="6">
        <v>7.0699999999999999E-2</v>
      </c>
      <c r="E6" s="6">
        <v>9.2100000000000001E-2</v>
      </c>
      <c r="F6" s="6">
        <v>9.4899999999999998E-2</v>
      </c>
      <c r="I6" s="17"/>
      <c r="J6" s="17"/>
    </row>
    <row r="7" spans="1:10" ht="15" thickTop="1" x14ac:dyDescent="0.3">
      <c r="A7" s="3">
        <v>4</v>
      </c>
      <c r="B7" s="16" t="s">
        <v>1</v>
      </c>
      <c r="C7" s="4">
        <v>3.8600000000000002E-2</v>
      </c>
      <c r="D7" s="4">
        <v>9.8599999999999993E-2</v>
      </c>
      <c r="E7" s="18">
        <v>9.1999999999999998E-2</v>
      </c>
      <c r="F7" s="4">
        <v>0.1028</v>
      </c>
    </row>
    <row r="8" spans="1:10" x14ac:dyDescent="0.3">
      <c r="A8" s="2">
        <v>5</v>
      </c>
      <c r="B8" s="14" t="s">
        <v>1</v>
      </c>
      <c r="C8" s="1">
        <v>4.4900000000000002E-2</v>
      </c>
      <c r="D8" s="1">
        <v>8.7999999999999995E-2</v>
      </c>
      <c r="E8" s="1">
        <v>7.7899999999999997E-2</v>
      </c>
      <c r="F8" s="1">
        <v>0.105</v>
      </c>
    </row>
    <row r="9" spans="1:10" ht="15" thickBot="1" x14ac:dyDescent="0.35">
      <c r="A9" s="5">
        <v>6</v>
      </c>
      <c r="B9" s="15" t="s">
        <v>1</v>
      </c>
      <c r="C9" s="6">
        <v>4.3799999999999999E-2</v>
      </c>
      <c r="D9" s="6">
        <v>9.2700000000000005E-2</v>
      </c>
      <c r="E9" s="6">
        <v>6.2399999999999997E-2</v>
      </c>
      <c r="F9" s="6">
        <v>9.8100000000000007E-2</v>
      </c>
    </row>
    <row r="10" spans="1:10" ht="15" thickTop="1" x14ac:dyDescent="0.3">
      <c r="A10" s="3">
        <v>7</v>
      </c>
      <c r="B10" s="4" t="s">
        <v>2</v>
      </c>
      <c r="C10" s="4">
        <v>3.8800000000000001E-2</v>
      </c>
      <c r="D10" s="4">
        <v>0.1031</v>
      </c>
      <c r="E10" s="18">
        <v>8.3000000000000004E-2</v>
      </c>
      <c r="F10" s="4">
        <v>0.12640000000000001</v>
      </c>
    </row>
    <row r="11" spans="1:10" x14ac:dyDescent="0.3">
      <c r="A11" s="2">
        <v>8</v>
      </c>
      <c r="B11" s="1" t="s">
        <v>2</v>
      </c>
      <c r="C11" s="1">
        <v>3.8399999999999997E-2</v>
      </c>
      <c r="D11" s="1">
        <v>0.1057</v>
      </c>
      <c r="E11" s="1">
        <v>9.8599999999999993E-2</v>
      </c>
      <c r="F11" s="1">
        <v>0.128</v>
      </c>
    </row>
    <row r="12" spans="1:10" ht="15" thickBot="1" x14ac:dyDescent="0.35">
      <c r="A12" s="5">
        <v>9</v>
      </c>
      <c r="B12" s="6" t="s">
        <v>2</v>
      </c>
      <c r="C12" s="6">
        <v>4.36E-2</v>
      </c>
      <c r="D12" s="6">
        <v>0.1074</v>
      </c>
      <c r="E12" s="6">
        <v>0.11169999999999999</v>
      </c>
      <c r="F12" s="6">
        <v>0.1343</v>
      </c>
    </row>
    <row r="13" spans="1:10" ht="15" thickTop="1" x14ac:dyDescent="0.3">
      <c r="A13" s="3">
        <v>10</v>
      </c>
      <c r="B13" s="4" t="s">
        <v>3</v>
      </c>
      <c r="C13" s="4">
        <v>5.8599999999999999E-2</v>
      </c>
      <c r="D13" s="4">
        <v>0.1167</v>
      </c>
      <c r="E13" s="4">
        <v>9.7799999999999998E-2</v>
      </c>
      <c r="F13" s="4">
        <v>0.12609999999999999</v>
      </c>
    </row>
    <row r="14" spans="1:10" x14ac:dyDescent="0.3">
      <c r="A14" s="2">
        <v>11</v>
      </c>
      <c r="B14" s="1" t="s">
        <v>3</v>
      </c>
      <c r="C14" s="1">
        <v>5.9900000000000002E-2</v>
      </c>
      <c r="D14" s="1">
        <v>0.10299999999999999</v>
      </c>
      <c r="E14" s="1">
        <v>7.85E-2</v>
      </c>
      <c r="F14" s="1">
        <v>0.1067</v>
      </c>
    </row>
    <row r="15" spans="1:10" ht="15" thickBot="1" x14ac:dyDescent="0.35">
      <c r="A15" s="5">
        <v>12</v>
      </c>
      <c r="B15" s="6" t="s">
        <v>3</v>
      </c>
      <c r="C15" s="6">
        <v>6.4299999999999996E-2</v>
      </c>
      <c r="D15" s="6">
        <v>9.1300000000000006E-2</v>
      </c>
      <c r="E15" s="6">
        <v>9.4600000000000004E-2</v>
      </c>
      <c r="F15" s="6">
        <v>0.12939999999999999</v>
      </c>
    </row>
    <row r="16" spans="1:10" ht="15" thickTop="1" x14ac:dyDescent="0.3">
      <c r="A16" s="3">
        <v>13</v>
      </c>
      <c r="B16" s="4" t="s">
        <v>4</v>
      </c>
      <c r="C16" s="4">
        <v>3.6299999999999999E-2</v>
      </c>
      <c r="D16" s="4">
        <v>7.2900000000000006E-2</v>
      </c>
      <c r="E16" s="4">
        <v>0.12330000000000001</v>
      </c>
      <c r="F16" s="4">
        <v>0.1087</v>
      </c>
    </row>
    <row r="17" spans="1:13" x14ac:dyDescent="0.3">
      <c r="A17" s="2">
        <v>14</v>
      </c>
      <c r="B17" s="1" t="s">
        <v>4</v>
      </c>
      <c r="C17" s="1">
        <v>4.5999999999999999E-2</v>
      </c>
      <c r="D17" s="1">
        <v>9.69E-2</v>
      </c>
      <c r="E17" s="1">
        <v>0.1245</v>
      </c>
      <c r="F17" s="1">
        <v>0.1099</v>
      </c>
    </row>
    <row r="18" spans="1:13" ht="15" thickBot="1" x14ac:dyDescent="0.35">
      <c r="A18" s="5">
        <v>15</v>
      </c>
      <c r="B18" s="6" t="s">
        <v>4</v>
      </c>
      <c r="C18" s="6">
        <v>3.4599999999999999E-2</v>
      </c>
      <c r="D18" s="6">
        <v>8.8800000000000004E-2</v>
      </c>
      <c r="E18" s="6">
        <v>7.7600000000000002E-2</v>
      </c>
      <c r="F18" s="6">
        <v>0.1042</v>
      </c>
    </row>
    <row r="19" spans="1:13" ht="15" thickTop="1" x14ac:dyDescent="0.3">
      <c r="A19" s="3">
        <v>16</v>
      </c>
      <c r="B19" s="4" t="s">
        <v>5</v>
      </c>
      <c r="C19" s="4">
        <v>3.9300000000000002E-2</v>
      </c>
      <c r="D19" s="4">
        <v>8.4599999999999995E-2</v>
      </c>
      <c r="E19" s="18">
        <v>0.10299999999999999</v>
      </c>
      <c r="F19" s="4">
        <v>0.13789999999999999</v>
      </c>
    </row>
    <row r="20" spans="1:13" x14ac:dyDescent="0.3">
      <c r="A20" s="2">
        <v>17</v>
      </c>
      <c r="B20" s="1" t="s">
        <v>5</v>
      </c>
      <c r="C20" s="1">
        <v>4.9700000000000001E-2</v>
      </c>
      <c r="D20" s="1">
        <v>8.6099999999999996E-2</v>
      </c>
      <c r="E20" s="1">
        <v>0.1075</v>
      </c>
      <c r="F20" s="1">
        <v>0.12690000000000001</v>
      </c>
    </row>
    <row r="21" spans="1:13" ht="15" thickBot="1" x14ac:dyDescent="0.35">
      <c r="A21" s="5">
        <v>18</v>
      </c>
      <c r="B21" s="6" t="s">
        <v>5</v>
      </c>
      <c r="C21" s="6">
        <v>4.3700000000000003E-2</v>
      </c>
      <c r="D21" s="6">
        <v>9.4600000000000004E-2</v>
      </c>
      <c r="E21" s="6">
        <v>0.1075</v>
      </c>
      <c r="F21" s="6">
        <v>0.12470000000000001</v>
      </c>
    </row>
    <row r="22" spans="1:13" ht="15" thickTop="1" x14ac:dyDescent="0.3">
      <c r="A22" s="3">
        <v>19</v>
      </c>
      <c r="B22" s="4" t="s">
        <v>6</v>
      </c>
      <c r="C22" s="4">
        <v>3.5000000000000003E-2</v>
      </c>
      <c r="D22" s="4">
        <v>8.6599999999999996E-2</v>
      </c>
      <c r="E22" s="4">
        <v>7.4899999999999994E-2</v>
      </c>
      <c r="F22" s="4">
        <v>0.13850000000000001</v>
      </c>
    </row>
    <row r="23" spans="1:13" x14ac:dyDescent="0.3">
      <c r="A23" s="2">
        <v>20</v>
      </c>
      <c r="B23" s="1" t="s">
        <v>6</v>
      </c>
      <c r="C23" s="1">
        <v>2.87E-2</v>
      </c>
      <c r="D23" s="1">
        <v>8.5099999999999995E-2</v>
      </c>
      <c r="E23" s="1">
        <v>6.83E-2</v>
      </c>
      <c r="F23" s="1">
        <v>0.13139999999999999</v>
      </c>
      <c r="I23" s="19"/>
      <c r="J23" s="19"/>
      <c r="K23" s="19"/>
      <c r="L23" s="19"/>
      <c r="M23" s="19"/>
    </row>
    <row r="24" spans="1:13" ht="15" thickBot="1" x14ac:dyDescent="0.35">
      <c r="A24" s="5">
        <v>21</v>
      </c>
      <c r="B24" s="6" t="s">
        <v>6</v>
      </c>
      <c r="C24" s="6">
        <v>2.1899999999999999E-2</v>
      </c>
      <c r="D24" s="6">
        <v>0.1062</v>
      </c>
      <c r="E24" s="6">
        <v>0.1007</v>
      </c>
      <c r="F24" s="6">
        <v>0.12970000000000001</v>
      </c>
      <c r="I24" s="19"/>
      <c r="J24" s="19"/>
      <c r="K24" s="19"/>
      <c r="L24" s="19"/>
      <c r="M24" s="19"/>
    </row>
    <row r="25" spans="1:13" ht="15" thickTop="1" x14ac:dyDescent="0.3"/>
    <row r="26" spans="1:13" x14ac:dyDescent="0.3">
      <c r="B26" s="23" t="s">
        <v>16</v>
      </c>
    </row>
    <row r="28" spans="1:13" ht="31.2" x14ac:dyDescent="0.6">
      <c r="J28" s="20"/>
    </row>
    <row r="35" spans="10:10" x14ac:dyDescent="0.3">
      <c r="J35" s="21"/>
    </row>
    <row r="38" spans="10:10" ht="18" x14ac:dyDescent="0.3">
      <c r="J38" s="2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="70" zoomScaleNormal="70" workbookViewId="0"/>
  </sheetViews>
  <sheetFormatPr defaultRowHeight="14.4" x14ac:dyDescent="0.3"/>
  <cols>
    <col min="1" max="1" width="11.21875" customWidth="1"/>
    <col min="2" max="2" width="48.77734375" customWidth="1"/>
  </cols>
  <sheetData>
    <row r="1" spans="1:6" x14ac:dyDescent="0.3">
      <c r="A1" s="17" t="s">
        <v>21</v>
      </c>
    </row>
    <row r="2" spans="1:6" x14ac:dyDescent="0.3">
      <c r="A2" s="1"/>
      <c r="B2" s="1"/>
      <c r="C2" s="1" t="s">
        <v>17</v>
      </c>
      <c r="D2" s="1" t="s">
        <v>17</v>
      </c>
      <c r="E2" s="1" t="s">
        <v>17</v>
      </c>
      <c r="F2" s="1" t="s">
        <v>17</v>
      </c>
    </row>
    <row r="3" spans="1:6" x14ac:dyDescent="0.3">
      <c r="A3" s="1" t="s">
        <v>15</v>
      </c>
      <c r="B3" s="1" t="s">
        <v>19</v>
      </c>
      <c r="C3" s="1">
        <v>11</v>
      </c>
      <c r="D3" s="1">
        <v>26</v>
      </c>
      <c r="E3" s="1">
        <v>46</v>
      </c>
      <c r="F3" s="1">
        <v>67</v>
      </c>
    </row>
    <row r="4" spans="1:6" x14ac:dyDescent="0.3">
      <c r="A4" s="2">
        <v>1</v>
      </c>
      <c r="B4" s="14" t="s">
        <v>0</v>
      </c>
      <c r="C4" s="1">
        <v>7.77</v>
      </c>
      <c r="D4" s="1">
        <v>7.62</v>
      </c>
      <c r="E4" s="1">
        <v>8.06</v>
      </c>
      <c r="F4" s="1">
        <v>7.97</v>
      </c>
    </row>
    <row r="5" spans="1:6" x14ac:dyDescent="0.3">
      <c r="A5" s="2">
        <v>2</v>
      </c>
      <c r="B5" s="14" t="s">
        <v>0</v>
      </c>
      <c r="C5" s="1">
        <v>7.75</v>
      </c>
      <c r="D5" s="1">
        <v>7.61</v>
      </c>
      <c r="E5" s="1">
        <v>8.02</v>
      </c>
      <c r="F5" s="1">
        <v>7.93</v>
      </c>
    </row>
    <row r="6" spans="1:6" ht="15" thickBot="1" x14ac:dyDescent="0.35">
      <c r="A6" s="5">
        <v>3</v>
      </c>
      <c r="B6" s="15" t="s">
        <v>0</v>
      </c>
      <c r="C6" s="6">
        <v>7.75</v>
      </c>
      <c r="D6" s="6">
        <v>7.61</v>
      </c>
      <c r="E6" s="6">
        <v>8</v>
      </c>
      <c r="F6" s="6">
        <v>7.93</v>
      </c>
    </row>
    <row r="7" spans="1:6" ht="15" thickTop="1" x14ac:dyDescent="0.3">
      <c r="A7" s="3">
        <v>4</v>
      </c>
      <c r="B7" s="16" t="s">
        <v>1</v>
      </c>
      <c r="C7" s="4">
        <v>7.75</v>
      </c>
      <c r="D7" s="4">
        <v>7.65</v>
      </c>
      <c r="E7" s="4">
        <v>7.95</v>
      </c>
      <c r="F7" s="4">
        <v>7.85</v>
      </c>
    </row>
    <row r="8" spans="1:6" x14ac:dyDescent="0.3">
      <c r="A8" s="2">
        <v>5</v>
      </c>
      <c r="B8" s="14" t="s">
        <v>1</v>
      </c>
      <c r="C8" s="1">
        <v>7.73</v>
      </c>
      <c r="D8" s="1">
        <v>7.66</v>
      </c>
      <c r="E8" s="1">
        <v>7.94</v>
      </c>
      <c r="F8" s="1">
        <v>7.84</v>
      </c>
    </row>
    <row r="9" spans="1:6" ht="15" thickBot="1" x14ac:dyDescent="0.35">
      <c r="A9" s="5">
        <v>6</v>
      </c>
      <c r="B9" s="15" t="s">
        <v>1</v>
      </c>
      <c r="C9" s="6">
        <v>7.72</v>
      </c>
      <c r="D9" s="6">
        <v>7.67</v>
      </c>
      <c r="E9" s="6">
        <v>7.94</v>
      </c>
      <c r="F9" s="6">
        <v>7.82</v>
      </c>
    </row>
    <row r="10" spans="1:6" ht="15" thickTop="1" x14ac:dyDescent="0.3">
      <c r="A10" s="3">
        <v>7</v>
      </c>
      <c r="B10" s="16" t="s">
        <v>2</v>
      </c>
      <c r="C10" s="4">
        <v>7.73</v>
      </c>
      <c r="D10" s="4">
        <v>7.74</v>
      </c>
      <c r="E10" s="4">
        <v>7.91</v>
      </c>
      <c r="F10" s="4">
        <v>7.73</v>
      </c>
    </row>
    <row r="11" spans="1:6" x14ac:dyDescent="0.3">
      <c r="A11" s="2">
        <v>8</v>
      </c>
      <c r="B11" s="14" t="s">
        <v>2</v>
      </c>
      <c r="C11" s="1">
        <v>7.72</v>
      </c>
      <c r="D11" s="1">
        <v>7.73</v>
      </c>
      <c r="E11" s="1">
        <v>7.91</v>
      </c>
      <c r="F11" s="1">
        <v>7.71</v>
      </c>
    </row>
    <row r="12" spans="1:6" ht="15" thickBot="1" x14ac:dyDescent="0.35">
      <c r="A12" s="5">
        <v>9</v>
      </c>
      <c r="B12" s="15" t="s">
        <v>2</v>
      </c>
      <c r="C12" s="6">
        <v>7.71</v>
      </c>
      <c r="D12" s="6">
        <v>7.72</v>
      </c>
      <c r="E12" s="6">
        <v>7.9</v>
      </c>
      <c r="F12" s="6">
        <v>7.69</v>
      </c>
    </row>
    <row r="13" spans="1:6" ht="15" thickTop="1" x14ac:dyDescent="0.3">
      <c r="A13" s="3">
        <v>10</v>
      </c>
      <c r="B13" s="4" t="s">
        <v>3</v>
      </c>
      <c r="C13" s="4">
        <v>7.71</v>
      </c>
      <c r="D13" s="4">
        <v>7.58</v>
      </c>
      <c r="E13" s="4">
        <v>7.9</v>
      </c>
      <c r="F13" s="4">
        <v>7.56</v>
      </c>
    </row>
    <row r="14" spans="1:6" x14ac:dyDescent="0.3">
      <c r="A14" s="2">
        <v>11</v>
      </c>
      <c r="B14" s="1" t="s">
        <v>3</v>
      </c>
      <c r="C14" s="1">
        <v>7.72</v>
      </c>
      <c r="D14" s="1">
        <v>7.62</v>
      </c>
      <c r="E14" s="1">
        <v>7.86</v>
      </c>
      <c r="F14" s="1">
        <v>7.56</v>
      </c>
    </row>
    <row r="15" spans="1:6" ht="15" thickBot="1" x14ac:dyDescent="0.35">
      <c r="A15" s="5">
        <v>12</v>
      </c>
      <c r="B15" s="6" t="s">
        <v>3</v>
      </c>
      <c r="C15" s="6">
        <v>7.72</v>
      </c>
      <c r="D15" s="6">
        <v>7.63</v>
      </c>
      <c r="E15" s="6">
        <v>7.86</v>
      </c>
      <c r="F15" s="6">
        <v>7.52</v>
      </c>
    </row>
    <row r="16" spans="1:6" ht="15" thickTop="1" x14ac:dyDescent="0.3">
      <c r="A16" s="3">
        <v>13</v>
      </c>
      <c r="B16" s="4" t="s">
        <v>4</v>
      </c>
      <c r="C16" s="4">
        <v>7.76</v>
      </c>
      <c r="D16" s="4">
        <v>7.54</v>
      </c>
      <c r="E16" s="4">
        <v>7.86</v>
      </c>
      <c r="F16" s="4">
        <v>7.58</v>
      </c>
    </row>
    <row r="17" spans="1:6" x14ac:dyDescent="0.3">
      <c r="A17" s="2">
        <v>14</v>
      </c>
      <c r="B17" s="1" t="s">
        <v>4</v>
      </c>
      <c r="C17" s="1">
        <v>7.72</v>
      </c>
      <c r="D17" s="1">
        <v>7.58</v>
      </c>
      <c r="E17" s="1">
        <v>7.84</v>
      </c>
      <c r="F17" s="1">
        <v>7.58</v>
      </c>
    </row>
    <row r="18" spans="1:6" ht="15" thickBot="1" x14ac:dyDescent="0.35">
      <c r="A18" s="5">
        <v>15</v>
      </c>
      <c r="B18" s="6" t="s">
        <v>4</v>
      </c>
      <c r="C18" s="6">
        <v>7.72</v>
      </c>
      <c r="D18" s="6">
        <v>7.59</v>
      </c>
      <c r="E18" s="6">
        <v>7.84</v>
      </c>
      <c r="F18" s="6">
        <v>7.58</v>
      </c>
    </row>
    <row r="19" spans="1:6" ht="15" thickTop="1" x14ac:dyDescent="0.3">
      <c r="A19" s="3">
        <v>16</v>
      </c>
      <c r="B19" s="4" t="s">
        <v>5</v>
      </c>
      <c r="C19" s="4">
        <v>7.74</v>
      </c>
      <c r="D19" s="4">
        <v>7.86</v>
      </c>
      <c r="E19" s="4">
        <v>7.86</v>
      </c>
      <c r="F19" s="4">
        <v>7.8</v>
      </c>
    </row>
    <row r="20" spans="1:6" x14ac:dyDescent="0.3">
      <c r="A20" s="2">
        <v>17</v>
      </c>
      <c r="B20" s="1" t="s">
        <v>5</v>
      </c>
      <c r="C20" s="1">
        <v>7.79</v>
      </c>
      <c r="D20" s="1">
        <v>7.85</v>
      </c>
      <c r="E20" s="1">
        <v>7.85</v>
      </c>
      <c r="F20" s="1">
        <v>7.73</v>
      </c>
    </row>
    <row r="21" spans="1:6" ht="15" thickBot="1" x14ac:dyDescent="0.35">
      <c r="A21" s="5">
        <v>18</v>
      </c>
      <c r="B21" s="6" t="s">
        <v>5</v>
      </c>
      <c r="C21" s="6">
        <v>7.7</v>
      </c>
      <c r="D21" s="6">
        <v>7.84</v>
      </c>
      <c r="E21" s="6">
        <v>7.84</v>
      </c>
      <c r="F21" s="6">
        <v>7.72</v>
      </c>
    </row>
    <row r="22" spans="1:6" ht="15" thickTop="1" x14ac:dyDescent="0.3">
      <c r="A22" s="3">
        <v>19</v>
      </c>
      <c r="B22" s="4" t="s">
        <v>6</v>
      </c>
      <c r="C22" s="4">
        <v>7.74</v>
      </c>
      <c r="D22" s="4">
        <v>7.96</v>
      </c>
      <c r="E22" s="4">
        <v>7.86</v>
      </c>
      <c r="F22" s="4">
        <v>8.0500000000000007</v>
      </c>
    </row>
    <row r="23" spans="1:6" x14ac:dyDescent="0.3">
      <c r="A23" s="2">
        <v>20</v>
      </c>
      <c r="B23" s="1" t="s">
        <v>6</v>
      </c>
      <c r="C23" s="1">
        <v>7.72</v>
      </c>
      <c r="D23" s="1">
        <v>7.9</v>
      </c>
      <c r="E23" s="1">
        <v>7.85</v>
      </c>
      <c r="F23" s="1">
        <v>8.07</v>
      </c>
    </row>
    <row r="24" spans="1:6" ht="15" thickBot="1" x14ac:dyDescent="0.35">
      <c r="A24" s="5">
        <v>21</v>
      </c>
      <c r="B24" s="6" t="s">
        <v>6</v>
      </c>
      <c r="C24" s="6">
        <v>7.7</v>
      </c>
      <c r="D24" s="6">
        <v>7.88</v>
      </c>
      <c r="E24" s="6">
        <v>7.82</v>
      </c>
      <c r="F24" s="6">
        <v>8.01</v>
      </c>
    </row>
    <row r="25" spans="1:6" ht="15" thickTop="1" x14ac:dyDescent="0.3">
      <c r="A25" s="3">
        <v>22</v>
      </c>
      <c r="B25" s="16" t="s">
        <v>14</v>
      </c>
      <c r="C25" s="4">
        <v>8.08</v>
      </c>
      <c r="D25" s="4">
        <v>8.24</v>
      </c>
      <c r="E25" s="4">
        <v>7.85</v>
      </c>
      <c r="F25" s="4">
        <v>8.08</v>
      </c>
    </row>
    <row r="26" spans="1:6" x14ac:dyDescent="0.3">
      <c r="A26" s="3">
        <v>23</v>
      </c>
      <c r="B26" s="16" t="s">
        <v>14</v>
      </c>
      <c r="C26" s="4">
        <v>8.0500000000000007</v>
      </c>
      <c r="D26" s="4">
        <v>8.2100000000000009</v>
      </c>
      <c r="E26" s="4">
        <v>7.82</v>
      </c>
      <c r="F26" s="4">
        <v>8.0500000000000007</v>
      </c>
    </row>
    <row r="27" spans="1:6" x14ac:dyDescent="0.3">
      <c r="A27" s="3">
        <v>24</v>
      </c>
      <c r="B27" s="16" t="s">
        <v>14</v>
      </c>
      <c r="C27" s="4">
        <v>8.07</v>
      </c>
      <c r="D27" s="4">
        <v>8.25</v>
      </c>
      <c r="E27" s="4">
        <v>7.79</v>
      </c>
      <c r="F27" s="4">
        <v>8.01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tabSelected="1" zoomScale="70" zoomScaleNormal="70" workbookViewId="0">
      <selection activeCell="B25" sqref="B25:B27"/>
    </sheetView>
  </sheetViews>
  <sheetFormatPr defaultRowHeight="14.4" x14ac:dyDescent="0.3"/>
  <cols>
    <col min="2" max="2" width="47.6640625" customWidth="1"/>
  </cols>
  <sheetData>
    <row r="1" spans="1:6" x14ac:dyDescent="0.3">
      <c r="A1" s="17" t="s">
        <v>22</v>
      </c>
    </row>
    <row r="2" spans="1:6" x14ac:dyDescent="0.3">
      <c r="A2" s="1"/>
      <c r="B2" s="1"/>
      <c r="C2" s="1" t="s">
        <v>17</v>
      </c>
      <c r="D2" s="1" t="s">
        <v>17</v>
      </c>
      <c r="E2" s="1" t="s">
        <v>17</v>
      </c>
      <c r="F2" s="1" t="s">
        <v>17</v>
      </c>
    </row>
    <row r="3" spans="1:6" x14ac:dyDescent="0.3">
      <c r="A3" s="1" t="s">
        <v>15</v>
      </c>
      <c r="B3" s="1" t="s">
        <v>19</v>
      </c>
      <c r="C3" s="1">
        <v>11</v>
      </c>
      <c r="D3" s="1">
        <v>26</v>
      </c>
      <c r="E3" s="1">
        <v>46</v>
      </c>
      <c r="F3" s="1">
        <v>67</v>
      </c>
    </row>
    <row r="4" spans="1:6" x14ac:dyDescent="0.3">
      <c r="A4" s="2">
        <v>1</v>
      </c>
      <c r="B4" s="1" t="s">
        <v>0</v>
      </c>
      <c r="C4" s="1">
        <v>295</v>
      </c>
      <c r="D4" s="1">
        <v>287</v>
      </c>
      <c r="E4" s="1">
        <v>225</v>
      </c>
      <c r="F4" s="1">
        <v>248</v>
      </c>
    </row>
    <row r="5" spans="1:6" x14ac:dyDescent="0.3">
      <c r="A5" s="2">
        <v>2</v>
      </c>
      <c r="B5" s="1" t="s">
        <v>0</v>
      </c>
      <c r="C5" s="1">
        <v>323</v>
      </c>
      <c r="D5" s="1">
        <v>288</v>
      </c>
      <c r="E5" s="1">
        <v>225</v>
      </c>
      <c r="F5" s="1">
        <v>250</v>
      </c>
    </row>
    <row r="6" spans="1:6" ht="15" thickBot="1" x14ac:dyDescent="0.35">
      <c r="A6" s="5">
        <v>3</v>
      </c>
      <c r="B6" s="6" t="s">
        <v>0</v>
      </c>
      <c r="C6" s="6">
        <v>324</v>
      </c>
      <c r="D6" s="6">
        <v>287</v>
      </c>
      <c r="E6" s="6">
        <v>226</v>
      </c>
      <c r="F6" s="6">
        <v>261</v>
      </c>
    </row>
    <row r="7" spans="1:6" ht="15" thickTop="1" x14ac:dyDescent="0.3">
      <c r="A7" s="3">
        <v>4</v>
      </c>
      <c r="B7" s="4" t="s">
        <v>1</v>
      </c>
      <c r="C7" s="4">
        <v>348</v>
      </c>
      <c r="D7" s="4">
        <v>265</v>
      </c>
      <c r="E7" s="4">
        <v>246</v>
      </c>
      <c r="F7" s="4">
        <v>269</v>
      </c>
    </row>
    <row r="8" spans="1:6" x14ac:dyDescent="0.3">
      <c r="A8" s="2">
        <v>5</v>
      </c>
      <c r="B8" s="1" t="s">
        <v>1</v>
      </c>
      <c r="C8" s="1">
        <v>362</v>
      </c>
      <c r="D8" s="1">
        <v>265</v>
      </c>
      <c r="E8" s="1">
        <v>240</v>
      </c>
      <c r="F8" s="1">
        <v>273</v>
      </c>
    </row>
    <row r="9" spans="1:6" ht="15" thickBot="1" x14ac:dyDescent="0.35">
      <c r="A9" s="5">
        <v>6</v>
      </c>
      <c r="B9" s="6" t="s">
        <v>1</v>
      </c>
      <c r="C9" s="6">
        <v>362</v>
      </c>
      <c r="D9" s="6">
        <v>264</v>
      </c>
      <c r="E9" s="6">
        <v>248</v>
      </c>
      <c r="F9" s="6">
        <v>274</v>
      </c>
    </row>
    <row r="10" spans="1:6" ht="15" thickTop="1" x14ac:dyDescent="0.3">
      <c r="A10" s="3">
        <v>7</v>
      </c>
      <c r="B10" s="4" t="s">
        <v>2</v>
      </c>
      <c r="C10" s="4">
        <v>349</v>
      </c>
      <c r="D10" s="4">
        <v>268</v>
      </c>
      <c r="E10" s="4">
        <v>264</v>
      </c>
      <c r="F10" s="4">
        <v>283</v>
      </c>
    </row>
    <row r="11" spans="1:6" x14ac:dyDescent="0.3">
      <c r="A11" s="2">
        <v>8</v>
      </c>
      <c r="B11" s="1" t="s">
        <v>2</v>
      </c>
      <c r="C11" s="1">
        <v>352</v>
      </c>
      <c r="D11" s="1">
        <v>268</v>
      </c>
      <c r="E11" s="1">
        <v>258</v>
      </c>
      <c r="F11" s="1">
        <v>284</v>
      </c>
    </row>
    <row r="12" spans="1:6" ht="15" thickBot="1" x14ac:dyDescent="0.35">
      <c r="A12" s="5">
        <v>9</v>
      </c>
      <c r="B12" s="6" t="s">
        <v>2</v>
      </c>
      <c r="C12" s="6">
        <v>352</v>
      </c>
      <c r="D12" s="6">
        <v>268</v>
      </c>
      <c r="E12" s="6">
        <v>264</v>
      </c>
      <c r="F12" s="6">
        <v>284</v>
      </c>
    </row>
    <row r="13" spans="1:6" ht="15" thickTop="1" x14ac:dyDescent="0.3">
      <c r="A13" s="3">
        <v>10</v>
      </c>
      <c r="B13" s="4" t="s">
        <v>3</v>
      </c>
      <c r="C13" s="4">
        <v>368</v>
      </c>
      <c r="D13" s="4">
        <v>303</v>
      </c>
      <c r="E13" s="4">
        <v>291</v>
      </c>
      <c r="F13" s="4">
        <v>289</v>
      </c>
    </row>
    <row r="14" spans="1:6" x14ac:dyDescent="0.3">
      <c r="A14" s="2">
        <v>11</v>
      </c>
      <c r="B14" s="1" t="s">
        <v>3</v>
      </c>
      <c r="C14" s="1">
        <v>368</v>
      </c>
      <c r="D14" s="1">
        <v>296</v>
      </c>
      <c r="E14" s="1">
        <v>280</v>
      </c>
      <c r="F14" s="1">
        <v>279</v>
      </c>
    </row>
    <row r="15" spans="1:6" ht="15" thickBot="1" x14ac:dyDescent="0.35">
      <c r="A15" s="5">
        <v>12</v>
      </c>
      <c r="B15" s="6" t="s">
        <v>3</v>
      </c>
      <c r="C15" s="6">
        <v>369</v>
      </c>
      <c r="D15" s="6">
        <v>297</v>
      </c>
      <c r="E15" s="6">
        <v>283</v>
      </c>
      <c r="F15" s="6">
        <v>277</v>
      </c>
    </row>
    <row r="16" spans="1:6" ht="15" thickTop="1" x14ac:dyDescent="0.3">
      <c r="A16" s="3">
        <v>13</v>
      </c>
      <c r="B16" s="4" t="s">
        <v>4</v>
      </c>
      <c r="C16" s="4">
        <v>370</v>
      </c>
      <c r="D16" s="4">
        <v>297</v>
      </c>
      <c r="E16" s="4">
        <v>276</v>
      </c>
      <c r="F16" s="4">
        <v>297</v>
      </c>
    </row>
    <row r="17" spans="1:6" x14ac:dyDescent="0.3">
      <c r="A17" s="2">
        <v>14</v>
      </c>
      <c r="B17" s="1" t="s">
        <v>4</v>
      </c>
      <c r="C17" s="1">
        <v>373</v>
      </c>
      <c r="D17" s="1">
        <v>297</v>
      </c>
      <c r="E17" s="1">
        <v>280</v>
      </c>
      <c r="F17" s="1">
        <v>295</v>
      </c>
    </row>
    <row r="18" spans="1:6" ht="15" thickBot="1" x14ac:dyDescent="0.35">
      <c r="A18" s="5">
        <v>15</v>
      </c>
      <c r="B18" s="6" t="s">
        <v>4</v>
      </c>
      <c r="C18" s="6">
        <v>371</v>
      </c>
      <c r="D18" s="6">
        <v>295</v>
      </c>
      <c r="E18" s="6">
        <v>287</v>
      </c>
      <c r="F18" s="6">
        <v>289</v>
      </c>
    </row>
    <row r="19" spans="1:6" ht="15" thickTop="1" x14ac:dyDescent="0.3">
      <c r="A19" s="3">
        <v>16</v>
      </c>
      <c r="B19" s="4" t="s">
        <v>5</v>
      </c>
      <c r="C19" s="4">
        <v>359</v>
      </c>
      <c r="D19" s="4">
        <v>262</v>
      </c>
      <c r="E19" s="4">
        <v>270</v>
      </c>
      <c r="F19" s="4">
        <v>278</v>
      </c>
    </row>
    <row r="20" spans="1:6" x14ac:dyDescent="0.3">
      <c r="A20" s="2">
        <v>17</v>
      </c>
      <c r="B20" s="1" t="s">
        <v>5</v>
      </c>
      <c r="C20" s="1">
        <v>353</v>
      </c>
      <c r="D20" s="1">
        <v>261</v>
      </c>
      <c r="E20" s="1">
        <v>270</v>
      </c>
      <c r="F20" s="1">
        <v>275</v>
      </c>
    </row>
    <row r="21" spans="1:6" ht="15" thickBot="1" x14ac:dyDescent="0.35">
      <c r="A21" s="5">
        <v>18</v>
      </c>
      <c r="B21" s="6" t="s">
        <v>5</v>
      </c>
      <c r="C21" s="6">
        <v>350</v>
      </c>
      <c r="D21" s="6">
        <v>259</v>
      </c>
      <c r="E21" s="6">
        <v>276</v>
      </c>
      <c r="F21" s="6">
        <v>275</v>
      </c>
    </row>
    <row r="22" spans="1:6" ht="15" thickTop="1" x14ac:dyDescent="0.3">
      <c r="A22" s="3">
        <v>19</v>
      </c>
      <c r="B22" s="4" t="s">
        <v>6</v>
      </c>
      <c r="C22" s="4">
        <v>362</v>
      </c>
      <c r="D22" s="4">
        <v>249</v>
      </c>
      <c r="E22" s="4">
        <v>269</v>
      </c>
      <c r="F22" s="4">
        <v>243</v>
      </c>
    </row>
    <row r="23" spans="1:6" x14ac:dyDescent="0.3">
      <c r="A23" s="2">
        <v>20</v>
      </c>
      <c r="B23" s="1" t="s">
        <v>6</v>
      </c>
      <c r="C23" s="1">
        <v>360</v>
      </c>
      <c r="D23" s="1">
        <v>251</v>
      </c>
      <c r="E23" s="1">
        <v>269</v>
      </c>
      <c r="F23" s="1">
        <v>242</v>
      </c>
    </row>
    <row r="24" spans="1:6" ht="15" thickBot="1" x14ac:dyDescent="0.35">
      <c r="A24" s="5">
        <v>21</v>
      </c>
      <c r="B24" s="6" t="s">
        <v>6</v>
      </c>
      <c r="C24" s="6">
        <v>368</v>
      </c>
      <c r="D24" s="6">
        <v>252</v>
      </c>
      <c r="E24" s="6">
        <v>270</v>
      </c>
      <c r="F24" s="6">
        <v>245</v>
      </c>
    </row>
    <row r="25" spans="1:6" ht="15" thickTop="1" x14ac:dyDescent="0.3">
      <c r="A25" s="3">
        <v>22</v>
      </c>
      <c r="B25" s="4" t="s">
        <v>14</v>
      </c>
      <c r="C25" s="4">
        <v>248</v>
      </c>
      <c r="D25" s="4">
        <v>218</v>
      </c>
      <c r="E25" s="4">
        <v>277</v>
      </c>
      <c r="F25" s="4">
        <v>242</v>
      </c>
    </row>
    <row r="26" spans="1:6" x14ac:dyDescent="0.3">
      <c r="A26" s="3">
        <v>23</v>
      </c>
      <c r="B26" s="4" t="s">
        <v>14</v>
      </c>
      <c r="C26" s="4">
        <v>249</v>
      </c>
      <c r="D26" s="4">
        <v>217</v>
      </c>
      <c r="E26" s="4">
        <v>270</v>
      </c>
      <c r="F26" s="4">
        <v>241</v>
      </c>
    </row>
    <row r="27" spans="1:6" x14ac:dyDescent="0.3">
      <c r="A27" s="3">
        <v>24</v>
      </c>
      <c r="B27" s="4" t="s">
        <v>14</v>
      </c>
      <c r="C27" s="4">
        <v>250</v>
      </c>
      <c r="D27" s="4">
        <v>218</v>
      </c>
      <c r="E27" s="4">
        <v>273</v>
      </c>
      <c r="F27" s="4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Fig 1</vt:lpstr>
      <vt:lpstr>Fig 2</vt:lpstr>
      <vt:lpstr>Fig 3</vt:lpstr>
      <vt:lpstr>Fig 4</vt:lpstr>
      <vt:lpstr>'Fig 2'!_Hlk133582484</vt:lpstr>
      <vt:lpstr>'Fig 2'!_Hlk152145103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Szpyrka</cp:lastModifiedBy>
  <dcterms:created xsi:type="dcterms:W3CDTF">2023-06-29T09:59:43Z</dcterms:created>
  <dcterms:modified xsi:type="dcterms:W3CDTF">2025-03-21T12:45:39Z</dcterms:modified>
</cp:coreProperties>
</file>