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E58B21-251D-4D11-8CA8-96F5E7F11D98}" xr6:coauthVersionLast="36" xr6:coauthVersionMax="36" xr10:uidLastSave="{00000000-0000-0000-0000-000000000000}"/>
  <bookViews>
    <workbookView xWindow="0" yWindow="0" windowWidth="16380" windowHeight="8196" tabRatio="500" xr2:uid="{00000000-000D-0000-FFFF-FFFF00000000}"/>
  </bookViews>
  <sheets>
    <sheet name="Baza danych" sheetId="7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5" i="7" l="1"/>
  <c r="G82" i="7"/>
  <c r="F82" i="7"/>
  <c r="E82" i="7"/>
  <c r="D82" i="7"/>
  <c r="C82" i="7"/>
  <c r="B82" i="7"/>
  <c r="G65" i="7"/>
  <c r="E65" i="7"/>
  <c r="D65" i="7"/>
  <c r="C65" i="7"/>
  <c r="B65" i="7"/>
  <c r="G48" i="7"/>
  <c r="F48" i="7"/>
  <c r="E48" i="7"/>
  <c r="D48" i="7"/>
  <c r="C48" i="7"/>
  <c r="B48" i="7"/>
  <c r="G31" i="7"/>
  <c r="F31" i="7"/>
  <c r="E31" i="7"/>
  <c r="C31" i="7"/>
  <c r="G14" i="7"/>
  <c r="D14" i="7"/>
  <c r="C14" i="7"/>
  <c r="B31" i="7"/>
  <c r="B14" i="7"/>
  <c r="B28" i="7" l="1"/>
  <c r="C79" i="7" l="1"/>
  <c r="D79" i="7"/>
  <c r="E79" i="7"/>
  <c r="F79" i="7"/>
  <c r="G79" i="7"/>
  <c r="C80" i="7"/>
  <c r="C81" i="7" s="1"/>
  <c r="D80" i="7"/>
  <c r="D81" i="7" s="1"/>
  <c r="E80" i="7"/>
  <c r="E81" i="7" s="1"/>
  <c r="F80" i="7"/>
  <c r="F81" i="7" s="1"/>
  <c r="G80" i="7"/>
  <c r="G81" i="7" s="1"/>
  <c r="B81" i="7"/>
  <c r="B80" i="7"/>
  <c r="B79" i="7"/>
  <c r="C62" i="7"/>
  <c r="D62" i="7"/>
  <c r="E62" i="7"/>
  <c r="G62" i="7"/>
  <c r="C63" i="7"/>
  <c r="C64" i="7" s="1"/>
  <c r="D63" i="7"/>
  <c r="E63" i="7"/>
  <c r="E64" i="7" s="1"/>
  <c r="F64" i="7"/>
  <c r="G63" i="7"/>
  <c r="B63" i="7"/>
  <c r="B64" i="7" s="1"/>
  <c r="B62" i="7"/>
  <c r="C45" i="7"/>
  <c r="C46" i="7" s="1"/>
  <c r="C47" i="7" s="1"/>
  <c r="D45" i="7"/>
  <c r="D46" i="7" s="1"/>
  <c r="D47" i="7" s="1"/>
  <c r="E45" i="7"/>
  <c r="E46" i="7" s="1"/>
  <c r="E47" i="7" s="1"/>
  <c r="F45" i="7"/>
  <c r="F46" i="7" s="1"/>
  <c r="F47" i="7" s="1"/>
  <c r="G45" i="7"/>
  <c r="G46" i="7"/>
  <c r="G47" i="7" s="1"/>
  <c r="B47" i="7"/>
  <c r="B46" i="7"/>
  <c r="B45" i="7"/>
  <c r="C29" i="7"/>
  <c r="D29" i="7"/>
  <c r="D31" i="7" s="1"/>
  <c r="E29" i="7"/>
  <c r="F29" i="7"/>
  <c r="F30" i="7" s="1"/>
  <c r="G29" i="7"/>
  <c r="G30" i="7" s="1"/>
  <c r="B29" i="7"/>
  <c r="B30" i="7" s="1"/>
  <c r="C28" i="7"/>
  <c r="D28" i="7"/>
  <c r="E28" i="7"/>
  <c r="F28" i="7"/>
  <c r="G28" i="7"/>
  <c r="B11" i="7"/>
  <c r="C11" i="7"/>
  <c r="D11" i="7"/>
  <c r="F11" i="7"/>
  <c r="B12" i="7"/>
  <c r="C12" i="7"/>
  <c r="D12" i="7"/>
  <c r="D13" i="7" s="1"/>
  <c r="F12" i="7"/>
  <c r="F13" i="7" s="1"/>
  <c r="G12" i="7"/>
  <c r="G13" i="7" s="1"/>
  <c r="G11" i="7"/>
  <c r="E30" i="7" l="1"/>
  <c r="C30" i="7"/>
  <c r="C13" i="7"/>
  <c r="D30" i="7"/>
  <c r="G64" i="7"/>
  <c r="B13" i="7"/>
  <c r="D64" i="7"/>
</calcChain>
</file>

<file path=xl/sharedStrings.xml><?xml version="1.0" encoding="utf-8"?>
<sst xmlns="http://schemas.openxmlformats.org/spreadsheetml/2006/main" count="120" uniqueCount="20">
  <si>
    <t>Alfa-Pinen [ug/m3]</t>
  </si>
  <si>
    <t>Camphene [ug/m3]</t>
  </si>
  <si>
    <t>Beta-Pinen [ug/m3]</t>
  </si>
  <si>
    <t>3-Carene + alpha-Terpinene [ug/m3]</t>
  </si>
  <si>
    <t>D-Limonen [ug/m3]</t>
  </si>
  <si>
    <t>&lt;LOD</t>
  </si>
  <si>
    <t>średnia</t>
  </si>
  <si>
    <t>TVOC</t>
  </si>
  <si>
    <t>nie las</t>
  </si>
  <si>
    <t>odchylenie</t>
  </si>
  <si>
    <t>wsp. Zmienności</t>
  </si>
  <si>
    <t>Glogow 16c</t>
  </si>
  <si>
    <t>10So 78lat</t>
  </si>
  <si>
    <t>Leżajsk 121C</t>
  </si>
  <si>
    <t>9So49lat</t>
  </si>
  <si>
    <t>Leżajsk 211A</t>
  </si>
  <si>
    <t>5BK4Jd1Św 42 lat</t>
  </si>
  <si>
    <t>Leżajsk 201B</t>
  </si>
  <si>
    <t>10Bk 77-107lat</t>
  </si>
  <si>
    <t>ufność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</si>
</sst>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 x14ac:knownFonts="1"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Fill="1"/>
    <xf numFmtId="164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000"/>
      <rgbColor rgb="FFFF9900"/>
      <rgbColor rgb="FFED7D31"/>
      <rgbColor rgb="FF59595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752B4-2C54-49BF-9332-A1CD54117940}">
  <dimension ref="A1:I82"/>
  <sheetViews>
    <sheetView tabSelected="1" workbookViewId="0">
      <pane ySplit="1" topLeftCell="A2" activePane="bottomLeft" state="frozen"/>
      <selection pane="bottomLeft" activeCell="H79" sqref="H79:K80"/>
    </sheetView>
  </sheetViews>
  <sheetFormatPr defaultRowHeight="14.4" x14ac:dyDescent="0.3"/>
  <cols>
    <col min="1" max="1" width="15.77734375" customWidth="1"/>
    <col min="2" max="2" width="16.6640625" style="3" customWidth="1"/>
    <col min="3" max="3" width="17" style="3" customWidth="1"/>
    <col min="4" max="4" width="14" style="3" customWidth="1"/>
    <col min="5" max="5" width="17.6640625" style="3" customWidth="1"/>
    <col min="6" max="6" width="14" style="3" customWidth="1"/>
    <col min="7" max="7" width="13" style="3" customWidth="1"/>
  </cols>
  <sheetData>
    <row r="1" spans="1:7" x14ac:dyDescent="0.3">
      <c r="A1" s="6" t="s">
        <v>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7</v>
      </c>
    </row>
    <row r="2" spans="1:7" x14ac:dyDescent="0.3">
      <c r="B2" s="4">
        <v>0.87040228571428579</v>
      </c>
      <c r="C2" s="4">
        <v>7.1425714285714301E-2</v>
      </c>
      <c r="D2" s="4">
        <v>0.15566152380952383</v>
      </c>
      <c r="E2" s="4" t="s">
        <v>5</v>
      </c>
      <c r="F2" s="5" t="s">
        <v>5</v>
      </c>
      <c r="G2" s="4">
        <v>13.871315428571428</v>
      </c>
    </row>
    <row r="3" spans="1:7" x14ac:dyDescent="0.3">
      <c r="B3" s="4">
        <v>0.49896533333333332</v>
      </c>
      <c r="C3" s="4" t="s">
        <v>5</v>
      </c>
      <c r="D3" s="4">
        <v>8.2884190476190486E-2</v>
      </c>
      <c r="E3" s="4" t="s">
        <v>5</v>
      </c>
      <c r="F3" s="5" t="s">
        <v>5</v>
      </c>
      <c r="G3" s="4">
        <v>10.495562095238096</v>
      </c>
    </row>
    <row r="4" spans="1:7" x14ac:dyDescent="0.3">
      <c r="B4" s="4">
        <v>0.97463485714285725</v>
      </c>
      <c r="C4" s="4">
        <v>0.11752190476190477</v>
      </c>
      <c r="D4" s="4">
        <v>0.12145504761904762</v>
      </c>
      <c r="E4" s="4" t="s">
        <v>5</v>
      </c>
      <c r="F4" s="5" t="s">
        <v>5</v>
      </c>
      <c r="G4" s="4">
        <v>10.547734095238095</v>
      </c>
    </row>
    <row r="5" spans="1:7" x14ac:dyDescent="0.3">
      <c r="B5" s="4">
        <v>0.40336476190476189</v>
      </c>
      <c r="C5" s="4" t="s">
        <v>5</v>
      </c>
      <c r="D5" s="4">
        <v>7.7698666666666666E-2</v>
      </c>
      <c r="E5" s="4" t="s">
        <v>5</v>
      </c>
      <c r="F5" s="5" t="s">
        <v>5</v>
      </c>
      <c r="G5" s="4">
        <v>5.195320761904763</v>
      </c>
    </row>
    <row r="6" spans="1:7" x14ac:dyDescent="0.3">
      <c r="B6" s="4">
        <v>1.3167333333333333</v>
      </c>
      <c r="C6" s="4">
        <v>9.315885714285714E-2</v>
      </c>
      <c r="D6" s="4">
        <v>0.13222095238095238</v>
      </c>
      <c r="E6" s="4" t="s">
        <v>5</v>
      </c>
      <c r="F6" s="5" t="s">
        <v>5</v>
      </c>
      <c r="G6" s="4">
        <v>24.326164571428574</v>
      </c>
    </row>
    <row r="7" spans="1:7" x14ac:dyDescent="0.3">
      <c r="B7" s="4">
        <v>0.9731131428571429</v>
      </c>
      <c r="C7" s="4">
        <v>6.5122095238095243E-2</v>
      </c>
      <c r="D7" s="4">
        <v>0.12167028571428573</v>
      </c>
      <c r="E7" s="4" t="s">
        <v>5</v>
      </c>
      <c r="F7" s="5" t="s">
        <v>5</v>
      </c>
      <c r="G7" s="4">
        <v>14.398139619047619</v>
      </c>
    </row>
    <row r="8" spans="1:7" x14ac:dyDescent="0.3">
      <c r="B8" s="4">
        <v>0.92589542857142859</v>
      </c>
      <c r="C8" s="4">
        <v>7.1341714285714286E-2</v>
      </c>
      <c r="D8" s="4">
        <v>0.28795942857142859</v>
      </c>
      <c r="E8" s="4" t="s">
        <v>5</v>
      </c>
      <c r="F8" s="5" t="s">
        <v>5</v>
      </c>
      <c r="G8" s="4">
        <v>14.555272190476192</v>
      </c>
    </row>
    <row r="9" spans="1:7" x14ac:dyDescent="0.3">
      <c r="B9" s="4">
        <v>0.76800076190476196</v>
      </c>
      <c r="C9" s="4" t="s">
        <v>5</v>
      </c>
      <c r="D9" s="4">
        <v>0.31475085714285711</v>
      </c>
      <c r="E9" s="4" t="s">
        <v>5</v>
      </c>
      <c r="F9" s="5" t="s">
        <v>5</v>
      </c>
      <c r="G9" s="4">
        <v>14.974040761904764</v>
      </c>
    </row>
    <row r="10" spans="1:7" x14ac:dyDescent="0.3">
      <c r="B10" s="4">
        <v>0.38356133333333337</v>
      </c>
      <c r="C10" s="4" t="s">
        <v>5</v>
      </c>
      <c r="D10" s="4">
        <v>0.10220495238095238</v>
      </c>
      <c r="E10" s="4" t="s">
        <v>5</v>
      </c>
      <c r="F10" s="5" t="s">
        <v>5</v>
      </c>
      <c r="G10" s="4">
        <v>7.1073502857142872</v>
      </c>
    </row>
    <row r="11" spans="1:7" x14ac:dyDescent="0.3">
      <c r="A11" t="s">
        <v>6</v>
      </c>
      <c r="B11" s="4">
        <f t="shared" ref="B11:F11" si="0">AVERAGE(B2:B10)</f>
        <v>0.79051902645502659</v>
      </c>
      <c r="C11" s="4">
        <f t="shared" si="0"/>
        <v>8.3714057142857151E-2</v>
      </c>
      <c r="D11" s="4">
        <f t="shared" si="0"/>
        <v>0.15516732275132275</v>
      </c>
      <c r="E11" s="4"/>
      <c r="F11" s="4" t="e">
        <f t="shared" si="0"/>
        <v>#DIV/0!</v>
      </c>
      <c r="G11" s="4">
        <f>AVERAGE(G2:G10)</f>
        <v>12.830099978835978</v>
      </c>
    </row>
    <row r="12" spans="1:7" x14ac:dyDescent="0.3">
      <c r="A12" t="s">
        <v>9</v>
      </c>
      <c r="B12" s="4">
        <f t="shared" ref="B12:F12" si="1">STDEV(B2:B10)</f>
        <v>0.31021413357136463</v>
      </c>
      <c r="C12" s="4">
        <f t="shared" si="1"/>
        <v>2.1690516897311614E-2</v>
      </c>
      <c r="D12" s="4">
        <f t="shared" si="1"/>
        <v>8.654280264128153E-2</v>
      </c>
      <c r="E12" s="4"/>
      <c r="F12" s="4" t="e">
        <f t="shared" si="1"/>
        <v>#DIV/0!</v>
      </c>
      <c r="G12" s="4">
        <f>STDEV(G2:G10)</f>
        <v>5.5336929258656049</v>
      </c>
    </row>
    <row r="13" spans="1:7" x14ac:dyDescent="0.3">
      <c r="A13" s="1" t="s">
        <v>10</v>
      </c>
      <c r="B13" s="4">
        <f t="shared" ref="B13:F13" si="2">B12/B11*100</f>
        <v>39.241830138165945</v>
      </c>
      <c r="C13" s="4">
        <f t="shared" si="2"/>
        <v>25.91024451281459</v>
      </c>
      <c r="D13" s="4">
        <f t="shared" si="2"/>
        <v>55.773858249767208</v>
      </c>
      <c r="E13" s="4"/>
      <c r="F13" s="4" t="e">
        <f t="shared" si="2"/>
        <v>#DIV/0!</v>
      </c>
      <c r="G13" s="4">
        <f>G12/G11*100</f>
        <v>43.130551866265769</v>
      </c>
    </row>
    <row r="14" spans="1:7" x14ac:dyDescent="0.3">
      <c r="A14" t="s">
        <v>19</v>
      </c>
      <c r="B14" s="4">
        <f>_xlfn.CONFIDENCE.T(0.05,B12,9)</f>
        <v>0.23845169160478155</v>
      </c>
      <c r="C14" s="4">
        <f>_xlfn.CONFIDENCE.T(0.05,C12,5)</f>
        <v>2.6932333933822244E-2</v>
      </c>
      <c r="D14" s="4">
        <f>_xlfn.CONFIDENCE.T(0.05,D12,9)</f>
        <v>6.6522686920984439E-2</v>
      </c>
      <c r="E14" s="4"/>
      <c r="F14" s="4"/>
      <c r="G14" s="4">
        <f>_xlfn.CONFIDENCE.T(0.05,G12,9)</f>
        <v>4.2535729233320438</v>
      </c>
    </row>
    <row r="15" spans="1:7" x14ac:dyDescent="0.3">
      <c r="A15" s="9" t="s">
        <v>11</v>
      </c>
      <c r="B15" s="4"/>
      <c r="C15" s="4"/>
      <c r="D15" s="4"/>
      <c r="E15" s="4"/>
      <c r="F15" s="4"/>
      <c r="G15" s="4"/>
    </row>
    <row r="16" spans="1:7" x14ac:dyDescent="0.3">
      <c r="A16" s="9"/>
      <c r="B16" s="4">
        <v>0.71910609523809521</v>
      </c>
      <c r="C16" s="4" t="s">
        <v>5</v>
      </c>
      <c r="D16" s="4">
        <v>0.14842266666666665</v>
      </c>
      <c r="E16" s="4">
        <v>1.9288000000000003E-2</v>
      </c>
      <c r="F16" s="4" t="s">
        <v>5</v>
      </c>
      <c r="G16" s="4">
        <v>6.0467072380952391</v>
      </c>
    </row>
    <row r="17" spans="1:9" x14ac:dyDescent="0.3">
      <c r="A17" t="s">
        <v>12</v>
      </c>
      <c r="B17" s="4">
        <v>1.7419977142857144</v>
      </c>
      <c r="C17" s="4">
        <v>0.11372361904761906</v>
      </c>
      <c r="D17" s="4">
        <v>0.25592076190476193</v>
      </c>
      <c r="E17" s="4" t="s">
        <v>5</v>
      </c>
      <c r="F17" s="4">
        <v>0.10734952380952381</v>
      </c>
      <c r="G17" s="4">
        <v>19.306953142857143</v>
      </c>
    </row>
    <row r="18" spans="1:9" x14ac:dyDescent="0.3">
      <c r="B18" s="4">
        <v>1.9522306666666667</v>
      </c>
      <c r="C18" s="4">
        <v>8.1127619047619046E-2</v>
      </c>
      <c r="D18" s="4">
        <v>0.2017575238095238</v>
      </c>
      <c r="E18" s="4">
        <v>2.1868190476190479E-2</v>
      </c>
      <c r="F18" s="4">
        <v>6.6878095238095236E-2</v>
      </c>
      <c r="G18" s="4">
        <v>15.292818476190478</v>
      </c>
    </row>
    <row r="19" spans="1:9" x14ac:dyDescent="0.3">
      <c r="B19" s="4">
        <v>1.2964447619047619</v>
      </c>
      <c r="C19" s="4">
        <v>0.328120380952381</v>
      </c>
      <c r="D19" s="8">
        <v>0.27500000000000002</v>
      </c>
      <c r="E19" s="4">
        <v>0.10735257142857142</v>
      </c>
      <c r="F19" s="4">
        <v>0.19844361904761909</v>
      </c>
      <c r="G19" s="4">
        <v>34.587366857142861</v>
      </c>
    </row>
    <row r="20" spans="1:9" x14ac:dyDescent="0.3">
      <c r="B20" s="4">
        <v>1.9882878095238097</v>
      </c>
      <c r="C20" s="4">
        <v>0.11323752380952382</v>
      </c>
      <c r="D20" s="4">
        <v>0.12143333333333334</v>
      </c>
      <c r="E20" s="4">
        <v>2.1864190476190478E-2</v>
      </c>
      <c r="F20" s="4" t="s">
        <v>5</v>
      </c>
      <c r="G20" s="4">
        <v>16.448890666666671</v>
      </c>
    </row>
    <row r="21" spans="1:9" x14ac:dyDescent="0.3">
      <c r="B21" s="4">
        <v>1.1014784761904763</v>
      </c>
      <c r="C21" s="4" t="s">
        <v>5</v>
      </c>
      <c r="D21" s="4">
        <v>7.8401333333333323E-2</v>
      </c>
      <c r="E21" s="4">
        <v>5.3486857142857142E-2</v>
      </c>
      <c r="F21" s="4" t="s">
        <v>5</v>
      </c>
      <c r="G21" s="4">
        <v>17.823855809523813</v>
      </c>
    </row>
    <row r="22" spans="1:9" x14ac:dyDescent="0.3">
      <c r="B22" s="4">
        <v>2.5235946666666669</v>
      </c>
      <c r="C22" s="4">
        <v>8.2669523809523832E-2</v>
      </c>
      <c r="D22" s="4">
        <v>0.13950514285714286</v>
      </c>
      <c r="E22" s="4">
        <v>5.5306666666666664E-2</v>
      </c>
      <c r="F22" s="4">
        <v>7.0000761904761913E-2</v>
      </c>
      <c r="G22" s="4">
        <v>29.018230476190478</v>
      </c>
    </row>
    <row r="23" spans="1:9" x14ac:dyDescent="0.3">
      <c r="B23" s="4">
        <v>1.1933588571428573</v>
      </c>
      <c r="C23" s="4">
        <v>0.1030375238095238</v>
      </c>
      <c r="D23" s="4">
        <v>0.11917752380952382</v>
      </c>
      <c r="E23" s="4" t="s">
        <v>5</v>
      </c>
      <c r="F23" s="4" t="s">
        <v>5</v>
      </c>
      <c r="G23" s="4">
        <v>14.141025523809523</v>
      </c>
    </row>
    <row r="24" spans="1:9" x14ac:dyDescent="0.3">
      <c r="B24" s="4">
        <v>2.3347118095238097</v>
      </c>
      <c r="C24" s="4">
        <v>0.35140438095238097</v>
      </c>
      <c r="D24" s="4">
        <v>7.9716952380952374E-2</v>
      </c>
      <c r="E24" s="4" t="s">
        <v>5</v>
      </c>
      <c r="F24" s="4" t="s">
        <v>5</v>
      </c>
      <c r="G24" s="4">
        <v>30.280274857142857</v>
      </c>
    </row>
    <row r="25" spans="1:9" x14ac:dyDescent="0.3">
      <c r="B25" s="4">
        <v>1.7194940952380953</v>
      </c>
      <c r="C25" s="4">
        <v>6.1051619047619049E-2</v>
      </c>
      <c r="D25" s="4">
        <v>7.1221333333333331E-2</v>
      </c>
      <c r="E25" s="4" t="s">
        <v>5</v>
      </c>
      <c r="F25" s="4" t="s">
        <v>5</v>
      </c>
      <c r="G25" s="4">
        <v>22.038096190476193</v>
      </c>
    </row>
    <row r="26" spans="1:9" x14ac:dyDescent="0.3">
      <c r="B26" s="4" t="s">
        <v>5</v>
      </c>
      <c r="C26" s="4" t="s">
        <v>5</v>
      </c>
      <c r="D26" s="4">
        <v>5.8858666666666663E-2</v>
      </c>
      <c r="E26" s="4" t="s">
        <v>5</v>
      </c>
      <c r="F26" s="4" t="s">
        <v>5</v>
      </c>
      <c r="G26" s="4">
        <v>10.41647523809524</v>
      </c>
    </row>
    <row r="27" spans="1:9" x14ac:dyDescent="0.3">
      <c r="B27" s="4">
        <v>0.57196628571428576</v>
      </c>
      <c r="C27" s="4" t="s">
        <v>5</v>
      </c>
      <c r="D27" s="4">
        <v>8.2394857142857145E-2</v>
      </c>
      <c r="E27" s="4" t="s">
        <v>5</v>
      </c>
      <c r="F27" s="4" t="s">
        <v>5</v>
      </c>
      <c r="G27" s="4">
        <v>6.796216380952381</v>
      </c>
    </row>
    <row r="28" spans="1:9" x14ac:dyDescent="0.3">
      <c r="A28" t="s">
        <v>6</v>
      </c>
      <c r="B28" s="4">
        <f>AVERAGE(B16:B27)</f>
        <v>1.558424658008658</v>
      </c>
      <c r="C28" s="4">
        <f t="shared" ref="C28:G28" si="3">AVERAGE(C16:C27)</f>
        <v>0.15429652380952383</v>
      </c>
      <c r="D28" s="8">
        <f t="shared" si="3"/>
        <v>0.13598417460317461</v>
      </c>
      <c r="E28" s="4">
        <f t="shared" si="3"/>
        <v>4.6527746031746031E-2</v>
      </c>
      <c r="F28" s="4">
        <f t="shared" si="3"/>
        <v>0.11066800000000002</v>
      </c>
      <c r="G28" s="4">
        <f t="shared" si="3"/>
        <v>18.516409238095239</v>
      </c>
      <c r="H28" s="4"/>
      <c r="I28" s="4"/>
    </row>
    <row r="29" spans="1:9" x14ac:dyDescent="0.3">
      <c r="A29" t="s">
        <v>9</v>
      </c>
      <c r="B29" s="4">
        <f>STDEV(B16:B27)</f>
        <v>0.63418805628850494</v>
      </c>
      <c r="C29" s="4">
        <f t="shared" ref="C29:G29" si="4">STDEV(C16:C27)</f>
        <v>0.11600766959830185</v>
      </c>
      <c r="D29" s="4">
        <f t="shared" si="4"/>
        <v>7.273475496620542E-2</v>
      </c>
      <c r="E29" s="4">
        <f t="shared" si="4"/>
        <v>3.4010429212930703E-2</v>
      </c>
      <c r="F29" s="4">
        <f t="shared" si="4"/>
        <v>6.1337730630694684E-2</v>
      </c>
      <c r="G29" s="4">
        <f t="shared" si="4"/>
        <v>9.10911034371113</v>
      </c>
    </row>
    <row r="30" spans="1:9" x14ac:dyDescent="0.3">
      <c r="A30" s="1" t="s">
        <v>10</v>
      </c>
      <c r="B30" s="4">
        <f>B29/B28*100</f>
        <v>40.694174917564837</v>
      </c>
      <c r="C30" s="4">
        <f t="shared" ref="C30:G30" si="5">C29/C28*100</f>
        <v>75.184888637874408</v>
      </c>
      <c r="D30" s="4">
        <f t="shared" si="5"/>
        <v>53.487661471239612</v>
      </c>
      <c r="E30" s="4">
        <f t="shared" si="5"/>
        <v>73.097091764826246</v>
      </c>
      <c r="F30" s="4">
        <f t="shared" si="5"/>
        <v>55.424992437465825</v>
      </c>
      <c r="G30" s="4">
        <f t="shared" si="5"/>
        <v>49.194799199891598</v>
      </c>
    </row>
    <row r="31" spans="1:9" x14ac:dyDescent="0.3">
      <c r="A31" t="s">
        <v>19</v>
      </c>
      <c r="B31" s="4">
        <f>_xlfn.CONFIDENCE.T(0.05,B29,11)</f>
        <v>0.426053333434397</v>
      </c>
      <c r="C31" s="4">
        <f>_xlfn.CONFIDENCE.T(0.05,C29,8)</f>
        <v>9.6984838853687361E-2</v>
      </c>
      <c r="D31" s="4">
        <f>_xlfn.CONFIDENCE.T(0.05,D29,12)</f>
        <v>4.6213458520948617E-2</v>
      </c>
      <c r="E31" s="4">
        <f>_xlfn.CONFIDENCE.T(0.05,E29,6)</f>
        <v>3.5691756544209023E-2</v>
      </c>
      <c r="F31" s="4">
        <f>_xlfn.CONFIDENCE.T(0.05,F29,4)</f>
        <v>9.7602017110070841E-2</v>
      </c>
      <c r="G31" s="4">
        <f>_xlfn.CONFIDENCE.T(0.05,G29,12)</f>
        <v>5.7876525909440346</v>
      </c>
    </row>
    <row r="32" spans="1:9" x14ac:dyDescent="0.3">
      <c r="A32" s="9" t="s">
        <v>13</v>
      </c>
      <c r="B32" s="4"/>
      <c r="C32" s="4"/>
      <c r="D32" s="4"/>
      <c r="E32" s="4"/>
      <c r="F32" s="4"/>
      <c r="G32" s="4"/>
    </row>
    <row r="33" spans="1:9" x14ac:dyDescent="0.3">
      <c r="A33" s="9"/>
      <c r="B33" s="4">
        <v>1.7025348571428573</v>
      </c>
      <c r="C33" s="4">
        <v>0.31653980952380956</v>
      </c>
      <c r="D33" s="4">
        <v>0.21888457142857146</v>
      </c>
      <c r="E33" s="4">
        <v>0.20082476190476192</v>
      </c>
      <c r="F33" s="4">
        <v>3.9753333333333335E-2</v>
      </c>
      <c r="G33" s="4">
        <v>9.4980550476190491</v>
      </c>
    </row>
    <row r="34" spans="1:9" x14ac:dyDescent="0.3">
      <c r="A34" t="s">
        <v>14</v>
      </c>
      <c r="B34" s="4">
        <v>0.8784158095238096</v>
      </c>
      <c r="C34" s="4">
        <v>0.13216857142857147</v>
      </c>
      <c r="D34" s="4">
        <v>0.13767904761904762</v>
      </c>
      <c r="E34" s="4">
        <v>0.10259771428571429</v>
      </c>
      <c r="F34" s="4" t="s">
        <v>5</v>
      </c>
      <c r="G34" s="4">
        <v>4.8796483809523812</v>
      </c>
    </row>
    <row r="35" spans="1:9" x14ac:dyDescent="0.3">
      <c r="B35" s="4">
        <v>1.3720001904761907</v>
      </c>
      <c r="C35" s="4">
        <v>0.18357904761904764</v>
      </c>
      <c r="D35" s="4">
        <v>0.19604380952380951</v>
      </c>
      <c r="E35" s="4">
        <v>0.16722114285714285</v>
      </c>
      <c r="F35" s="4" t="s">
        <v>5</v>
      </c>
      <c r="G35" s="4">
        <v>6.380362857142857</v>
      </c>
    </row>
    <row r="36" spans="1:9" x14ac:dyDescent="0.3">
      <c r="B36" s="4">
        <v>0.3477554285714286</v>
      </c>
      <c r="C36" s="4" t="s">
        <v>5</v>
      </c>
      <c r="D36" s="4">
        <v>5.3241142857142862E-2</v>
      </c>
      <c r="E36" s="4" t="s">
        <v>5</v>
      </c>
      <c r="F36" s="4" t="s">
        <v>5</v>
      </c>
      <c r="G36" s="4">
        <v>5.9677281904761905</v>
      </c>
    </row>
    <row r="37" spans="1:9" x14ac:dyDescent="0.3">
      <c r="B37" s="4">
        <v>0.94657219047619046</v>
      </c>
      <c r="C37" s="4">
        <v>0.17526247619047622</v>
      </c>
      <c r="D37" s="4">
        <v>0.153332380952381</v>
      </c>
      <c r="E37" s="4">
        <v>0.10180285714285714</v>
      </c>
      <c r="F37" s="4" t="s">
        <v>5</v>
      </c>
      <c r="G37" s="4">
        <v>7.0719080000000005</v>
      </c>
    </row>
    <row r="38" spans="1:9" x14ac:dyDescent="0.3">
      <c r="B38" s="4">
        <v>0.45440495238095235</v>
      </c>
      <c r="C38" s="4" t="s">
        <v>5</v>
      </c>
      <c r="D38" s="4">
        <v>0.10575676190476191</v>
      </c>
      <c r="E38" s="4">
        <v>5.8820190476190477E-2</v>
      </c>
      <c r="F38" s="4" t="s">
        <v>5</v>
      </c>
      <c r="G38" s="4">
        <v>4.1092963809523813</v>
      </c>
    </row>
    <row r="39" spans="1:9" x14ac:dyDescent="0.3">
      <c r="B39" s="4">
        <v>1.2055480000000001</v>
      </c>
      <c r="C39" s="4">
        <v>0.24739923809523812</v>
      </c>
      <c r="D39" s="4">
        <v>0.14827600000000002</v>
      </c>
      <c r="E39" s="4">
        <v>0.10736971428571429</v>
      </c>
      <c r="F39" s="4" t="s">
        <v>5</v>
      </c>
      <c r="G39" s="4">
        <v>6.9225314285714292</v>
      </c>
    </row>
    <row r="40" spans="1:9" x14ac:dyDescent="0.3">
      <c r="B40" s="4">
        <v>0.70497485714285724</v>
      </c>
      <c r="C40" s="4" t="s">
        <v>5</v>
      </c>
      <c r="D40" s="4">
        <v>0.10876342857142857</v>
      </c>
      <c r="E40" s="4" t="s">
        <v>5</v>
      </c>
      <c r="F40" s="4" t="s">
        <v>5</v>
      </c>
      <c r="G40" s="4">
        <v>10.983927047619048</v>
      </c>
    </row>
    <row r="41" spans="1:9" x14ac:dyDescent="0.3">
      <c r="B41" s="4">
        <v>0.73526571428571441</v>
      </c>
      <c r="C41" s="4">
        <v>0.15592323809523809</v>
      </c>
      <c r="D41" s="4">
        <v>0.11393866666666666</v>
      </c>
      <c r="E41" s="4">
        <v>8.2622857142857151E-2</v>
      </c>
      <c r="F41" s="4" t="s">
        <v>5</v>
      </c>
      <c r="G41" s="4">
        <v>4.957255428571429</v>
      </c>
    </row>
    <row r="42" spans="1:9" x14ac:dyDescent="0.3">
      <c r="B42" s="4">
        <v>0.43985333333333337</v>
      </c>
      <c r="C42" s="4">
        <v>0.10780152380952382</v>
      </c>
      <c r="D42" s="4">
        <v>8.7630857142857149E-2</v>
      </c>
      <c r="E42" s="4">
        <v>7.4520190476190476E-2</v>
      </c>
      <c r="F42" s="4" t="s">
        <v>5</v>
      </c>
      <c r="G42" s="4">
        <v>2.582095238095238</v>
      </c>
    </row>
    <row r="43" spans="1:9" x14ac:dyDescent="0.3">
      <c r="B43" s="4" t="s">
        <v>5</v>
      </c>
      <c r="C43" s="4">
        <v>8.4389142857142871E-2</v>
      </c>
      <c r="D43" s="4">
        <v>0.18004000000000001</v>
      </c>
      <c r="E43" s="4" t="s">
        <v>5</v>
      </c>
      <c r="F43" s="4" t="s">
        <v>5</v>
      </c>
      <c r="G43" s="4">
        <v>6.7720767619047617</v>
      </c>
    </row>
    <row r="44" spans="1:9" x14ac:dyDescent="0.3">
      <c r="B44" s="4">
        <v>1.563048380952381</v>
      </c>
      <c r="C44" s="4">
        <v>0.11364933333333335</v>
      </c>
      <c r="D44" s="4">
        <v>9.8006285714285726E-2</v>
      </c>
      <c r="E44" s="4" t="s">
        <v>5</v>
      </c>
      <c r="F44" s="4" t="s">
        <v>5</v>
      </c>
      <c r="G44" s="4">
        <v>17.309870095238097</v>
      </c>
    </row>
    <row r="45" spans="1:9" x14ac:dyDescent="0.3">
      <c r="A45" t="s">
        <v>6</v>
      </c>
      <c r="B45" s="4">
        <f>AVERAGE(B33:B44)</f>
        <v>0.94094306493506497</v>
      </c>
      <c r="C45" s="4">
        <f t="shared" ref="C45:G45" si="6">AVERAGE(C33:C44)</f>
        <v>0.16852359788359786</v>
      </c>
      <c r="D45" s="4">
        <f t="shared" si="6"/>
        <v>0.1334660793650794</v>
      </c>
      <c r="E45" s="4">
        <f t="shared" si="6"/>
        <v>0.11197242857142857</v>
      </c>
      <c r="F45" s="4">
        <f t="shared" si="6"/>
        <v>3.9753333333333335E-2</v>
      </c>
      <c r="G45" s="4">
        <f t="shared" si="6"/>
        <v>7.2862295714285716</v>
      </c>
      <c r="H45" s="4"/>
      <c r="I45" s="4"/>
    </row>
    <row r="46" spans="1:9" x14ac:dyDescent="0.3">
      <c r="A46" t="s">
        <v>9</v>
      </c>
      <c r="B46" s="4">
        <f>STDEV(B33:B45)</f>
        <v>0.44358769120939479</v>
      </c>
      <c r="C46" s="4">
        <f t="shared" ref="C46:G46" si="7">STDEV(C33:C45)</f>
        <v>6.9649649678003703E-2</v>
      </c>
      <c r="D46" s="4">
        <f t="shared" si="7"/>
        <v>4.6158085286392328E-2</v>
      </c>
      <c r="E46" s="4">
        <f t="shared" si="7"/>
        <v>4.5067832062755511E-2</v>
      </c>
      <c r="F46" s="4">
        <f t="shared" si="7"/>
        <v>0</v>
      </c>
      <c r="G46" s="4">
        <f t="shared" si="7"/>
        <v>3.7134625508929808</v>
      </c>
    </row>
    <row r="47" spans="1:9" x14ac:dyDescent="0.3">
      <c r="A47" s="1" t="s">
        <v>10</v>
      </c>
      <c r="B47" s="4">
        <f>B46/B45*100</f>
        <v>47.142883319938925</v>
      </c>
      <c r="C47" s="4">
        <f t="shared" ref="C47:G47" si="8">C46/C45*100</f>
        <v>41.329315628611205</v>
      </c>
      <c r="D47" s="4">
        <f t="shared" si="8"/>
        <v>34.584132167494623</v>
      </c>
      <c r="E47" s="4">
        <f t="shared" si="8"/>
        <v>40.249044017122657</v>
      </c>
      <c r="F47" s="4">
        <f t="shared" si="8"/>
        <v>0</v>
      </c>
      <c r="G47" s="4">
        <f t="shared" si="8"/>
        <v>50.965489276573841</v>
      </c>
    </row>
    <row r="48" spans="1:9" x14ac:dyDescent="0.3">
      <c r="A48" t="s">
        <v>19</v>
      </c>
      <c r="B48" s="7">
        <f>_xlfn.CONFIDENCE.T(0.05,B46,11)</f>
        <v>0.29800626586422868</v>
      </c>
      <c r="C48" s="7">
        <f>_xlfn.CONFIDENCE.T(0.05,C46,9)</f>
        <v>5.3537460057666041E-2</v>
      </c>
      <c r="D48" s="7">
        <f>_xlfn.CONFIDENCE.T(0.05,D46,12)</f>
        <v>2.9327448216196084E-2</v>
      </c>
      <c r="E48" s="7">
        <f>_xlfn.CONFIDENCE.T(0.05,E46,8)</f>
        <v>3.7677650496957926E-2</v>
      </c>
      <c r="F48" s="7" t="e">
        <f>_xlfn.CONFIDENCE.T(0.05,F46,1)</f>
        <v>#NUM!</v>
      </c>
      <c r="G48" s="7">
        <f>_xlfn.CONFIDENCE.T(0.05,G46,12)</f>
        <v>2.3594215398749121</v>
      </c>
    </row>
    <row r="49" spans="1:9" x14ac:dyDescent="0.3">
      <c r="A49" s="10" t="s">
        <v>15</v>
      </c>
      <c r="B49" s="4"/>
      <c r="C49" s="4"/>
      <c r="D49" s="4"/>
      <c r="E49" s="4"/>
      <c r="F49" s="4"/>
      <c r="G49" s="4"/>
    </row>
    <row r="50" spans="1:9" x14ac:dyDescent="0.3">
      <c r="A50" s="10"/>
      <c r="B50" s="4">
        <v>0.93602285714285716</v>
      </c>
      <c r="C50" s="4">
        <v>0.2437169523809524</v>
      </c>
      <c r="D50" s="4">
        <v>0.23310704761904763</v>
      </c>
      <c r="E50" s="4">
        <v>7.7288571428571429E-2</v>
      </c>
      <c r="F50" s="4" t="s">
        <v>5</v>
      </c>
      <c r="G50" s="4">
        <v>18.620569714285718</v>
      </c>
    </row>
    <row r="51" spans="1:9" x14ac:dyDescent="0.3">
      <c r="A51" t="s">
        <v>16</v>
      </c>
      <c r="B51" s="4">
        <v>1.4496580952380953</v>
      </c>
      <c r="C51" s="4">
        <v>0.53772419047619047</v>
      </c>
      <c r="D51" s="4">
        <v>0.17745276190476189</v>
      </c>
      <c r="E51" s="4">
        <v>0.13752361904761906</v>
      </c>
      <c r="F51" s="4">
        <v>0.12734685714285715</v>
      </c>
      <c r="G51" s="4">
        <v>17.68029428571429</v>
      </c>
    </row>
    <row r="52" spans="1:9" x14ac:dyDescent="0.3">
      <c r="B52" s="4">
        <v>1.4204512380952381</v>
      </c>
      <c r="C52" s="4">
        <v>0.62164704761904777</v>
      </c>
      <c r="D52" s="4">
        <v>0.27478285714285716</v>
      </c>
      <c r="E52" s="4">
        <v>8.1011619047619068E-2</v>
      </c>
      <c r="F52" s="4">
        <v>0.10097676190476192</v>
      </c>
      <c r="G52" s="4">
        <v>18.470929714285713</v>
      </c>
    </row>
    <row r="53" spans="1:9" x14ac:dyDescent="0.3">
      <c r="B53" s="4">
        <v>0.84193276190476196</v>
      </c>
      <c r="C53" s="4" t="s">
        <v>5</v>
      </c>
      <c r="D53" s="4" t="s">
        <v>5</v>
      </c>
      <c r="E53" s="4" t="s">
        <v>5</v>
      </c>
      <c r="F53" s="4" t="s">
        <v>5</v>
      </c>
      <c r="G53" s="4">
        <v>11.08489180952381</v>
      </c>
    </row>
    <row r="54" spans="1:9" x14ac:dyDescent="0.3">
      <c r="B54" s="4">
        <v>1.8814180952380952</v>
      </c>
      <c r="C54" s="4">
        <v>0.76720095238095243</v>
      </c>
      <c r="D54" s="4">
        <v>0.21573714285714285</v>
      </c>
      <c r="E54" s="4">
        <v>0.11853847619047621</v>
      </c>
      <c r="F54" s="4">
        <v>7.886342857142857E-2</v>
      </c>
      <c r="G54" s="4">
        <v>21.918809142857143</v>
      </c>
    </row>
    <row r="55" spans="1:9" x14ac:dyDescent="0.3">
      <c r="B55" s="4">
        <v>1.4196026666666668</v>
      </c>
      <c r="C55" s="4">
        <v>0.55086228571428575</v>
      </c>
      <c r="D55" s="4">
        <v>0.14615352380952382</v>
      </c>
      <c r="E55" s="4">
        <v>7.9789333333333337E-2</v>
      </c>
      <c r="F55" s="4" t="s">
        <v>5</v>
      </c>
      <c r="G55" s="4">
        <v>19.332016380952386</v>
      </c>
    </row>
    <row r="56" spans="1:9" x14ac:dyDescent="0.3">
      <c r="B56" s="4">
        <v>2.1813779047619053</v>
      </c>
      <c r="C56" s="4">
        <v>0.70615752380952379</v>
      </c>
      <c r="D56" s="4">
        <v>0.3311129523809524</v>
      </c>
      <c r="E56" s="4">
        <v>0.14937866666666669</v>
      </c>
      <c r="F56" s="4">
        <v>6.5754857142857143E-2</v>
      </c>
      <c r="G56" s="4">
        <v>32.224418666666672</v>
      </c>
    </row>
    <row r="57" spans="1:9" x14ac:dyDescent="0.3">
      <c r="B57" s="4">
        <v>0.59404723809523818</v>
      </c>
      <c r="C57" s="4">
        <v>7.2953333333333328E-2</v>
      </c>
      <c r="D57" s="4">
        <v>9.1452761904761898E-2</v>
      </c>
      <c r="E57" s="4" t="s">
        <v>5</v>
      </c>
      <c r="F57" s="4" t="s">
        <v>5</v>
      </c>
      <c r="G57" s="4">
        <v>8.6259843809523815</v>
      </c>
    </row>
    <row r="58" spans="1:9" x14ac:dyDescent="0.3">
      <c r="B58" s="4">
        <v>1.9268586666666665</v>
      </c>
      <c r="C58" s="4">
        <v>1.9530413333333336</v>
      </c>
      <c r="D58" s="4">
        <v>0.68592800000000009</v>
      </c>
      <c r="E58" s="4">
        <v>0.26053219047619047</v>
      </c>
      <c r="F58" s="8">
        <v>0.74099999999999999</v>
      </c>
      <c r="G58" s="4">
        <v>24.84945466666667</v>
      </c>
    </row>
    <row r="59" spans="1:9" x14ac:dyDescent="0.3">
      <c r="B59" s="4">
        <v>1.6851744761904763</v>
      </c>
      <c r="C59" s="4">
        <v>2.3248613333333337</v>
      </c>
      <c r="D59" s="4">
        <v>0.60579371428571427</v>
      </c>
      <c r="E59" s="4">
        <v>9.845523809523811E-2</v>
      </c>
      <c r="F59" s="4">
        <v>0.26366323809523812</v>
      </c>
      <c r="G59" s="4">
        <v>19.108915238095236</v>
      </c>
    </row>
    <row r="60" spans="1:9" x14ac:dyDescent="0.3">
      <c r="B60" s="4">
        <v>0.73693847619047625</v>
      </c>
      <c r="C60" s="4">
        <v>0.95887390476190482</v>
      </c>
      <c r="D60" s="4">
        <v>0.22036780952380955</v>
      </c>
      <c r="E60" s="4" t="s">
        <v>5</v>
      </c>
      <c r="F60" s="4">
        <v>0.22292819047619047</v>
      </c>
      <c r="G60" s="4">
        <v>8.7611489523809531</v>
      </c>
    </row>
    <row r="61" spans="1:9" x14ac:dyDescent="0.3">
      <c r="B61" s="4">
        <v>1.7692878095238096</v>
      </c>
      <c r="C61" s="4">
        <v>0.68362552380952391</v>
      </c>
      <c r="D61" s="4">
        <v>0.18669314285714286</v>
      </c>
      <c r="E61" s="4" t="s">
        <v>5</v>
      </c>
      <c r="F61" s="4">
        <v>0.16335809523809525</v>
      </c>
      <c r="G61" s="4">
        <v>14.646152761904762</v>
      </c>
    </row>
    <row r="62" spans="1:9" x14ac:dyDescent="0.3">
      <c r="A62" t="s">
        <v>6</v>
      </c>
      <c r="B62" s="4">
        <f>AVERAGE(B50:B61)</f>
        <v>1.4035641904761904</v>
      </c>
      <c r="C62" s="4">
        <f t="shared" ref="C62:G62" si="9">AVERAGE(C50:C61)</f>
        <v>0.85642403463203465</v>
      </c>
      <c r="D62" s="4">
        <f t="shared" si="9"/>
        <v>0.28805288311688315</v>
      </c>
      <c r="E62" s="4">
        <f t="shared" si="9"/>
        <v>0.12531471428571428</v>
      </c>
      <c r="F62" s="4">
        <v>0.22</v>
      </c>
      <c r="G62" s="4">
        <f t="shared" si="9"/>
        <v>17.943632142857144</v>
      </c>
      <c r="H62" s="4"/>
      <c r="I62" s="4"/>
    </row>
    <row r="63" spans="1:9" x14ac:dyDescent="0.3">
      <c r="A63" t="s">
        <v>9</v>
      </c>
      <c r="B63" s="4">
        <f>STDEV(B50:B61)</f>
        <v>0.51844462385216628</v>
      </c>
      <c r="C63" s="4">
        <f t="shared" ref="C63:G63" si="10">STDEV(C50:C61)</f>
        <v>0.68330577336014098</v>
      </c>
      <c r="D63" s="4">
        <f t="shared" si="10"/>
        <v>0.18852511967541039</v>
      </c>
      <c r="E63" s="4">
        <f t="shared" si="10"/>
        <v>6.1086684131439667E-2</v>
      </c>
      <c r="F63" s="4">
        <v>0.20100000000000001</v>
      </c>
      <c r="G63" s="4">
        <f t="shared" si="10"/>
        <v>6.7458853233427298</v>
      </c>
    </row>
    <row r="64" spans="1:9" x14ac:dyDescent="0.3">
      <c r="A64" s="1" t="s">
        <v>10</v>
      </c>
      <c r="B64" s="4">
        <f>B63/B62*100</f>
        <v>36.937720937171562</v>
      </c>
      <c r="C64" s="4">
        <f t="shared" ref="C64:G64" si="11">C63/C62*100</f>
        <v>79.785917457784279</v>
      </c>
      <c r="D64" s="4">
        <f t="shared" si="11"/>
        <v>65.448093292964046</v>
      </c>
      <c r="E64" s="4">
        <f t="shared" si="11"/>
        <v>48.746617250519861</v>
      </c>
      <c r="F64" s="4">
        <f t="shared" si="11"/>
        <v>91.363636363636374</v>
      </c>
      <c r="G64" s="4">
        <f t="shared" si="11"/>
        <v>37.594870813421558</v>
      </c>
    </row>
    <row r="65" spans="1:9" x14ac:dyDescent="0.3">
      <c r="A65" t="s">
        <v>19</v>
      </c>
      <c r="B65" s="4">
        <f>_xlfn.CONFIDENCE.T(0.05,B63,12)</f>
        <v>0.32940399855520192</v>
      </c>
      <c r="C65" s="4">
        <f>_xlfn.CONFIDENCE.T(0.05,C63,11)</f>
        <v>0.45905106475644208</v>
      </c>
      <c r="D65" s="4">
        <f>_xlfn.CONFIDENCE.T(0.05,D63,11)</f>
        <v>0.12665289873779526</v>
      </c>
      <c r="E65" s="4">
        <f>_xlfn.CONFIDENCE.T(0.05,E63,8)</f>
        <v>5.1069745966869265E-2</v>
      </c>
      <c r="F65" s="4">
        <f>_xlfn.CONFIDENCE.T(0.05,F63,8)</f>
        <v>0.16804020524757202</v>
      </c>
      <c r="G65" s="4">
        <f>_xlfn.CONFIDENCE.T(0.05,G63,12)</f>
        <v>4.2861310486606206</v>
      </c>
    </row>
    <row r="66" spans="1:9" x14ac:dyDescent="0.3">
      <c r="A66" s="10" t="s">
        <v>17</v>
      </c>
      <c r="B66" s="4"/>
      <c r="C66" s="4"/>
      <c r="D66" s="4"/>
      <c r="E66" s="4"/>
      <c r="F66" s="4"/>
      <c r="G66" s="4"/>
    </row>
    <row r="67" spans="1:9" x14ac:dyDescent="0.3">
      <c r="A67" s="10"/>
      <c r="B67" s="4">
        <v>1.0599807619047619</v>
      </c>
      <c r="C67" s="4" t="s">
        <v>5</v>
      </c>
      <c r="D67" s="4">
        <v>0.12095257142857144</v>
      </c>
      <c r="E67" s="4">
        <v>8.9650476190476183E-2</v>
      </c>
      <c r="F67" s="4" t="s">
        <v>5</v>
      </c>
      <c r="G67" s="4">
        <v>16.458323428571429</v>
      </c>
    </row>
    <row r="68" spans="1:9" x14ac:dyDescent="0.3">
      <c r="A68" t="s">
        <v>18</v>
      </c>
      <c r="B68" s="4">
        <v>2.8974190476190476</v>
      </c>
      <c r="C68" s="4">
        <v>0.11630190476190477</v>
      </c>
      <c r="D68" s="4">
        <v>0.20980000000000001</v>
      </c>
      <c r="E68" s="4">
        <v>8.586838095238096E-2</v>
      </c>
      <c r="F68" s="4">
        <v>7.4762476190476199E-2</v>
      </c>
      <c r="G68" s="4">
        <v>25.187832000000004</v>
      </c>
    </row>
    <row r="69" spans="1:9" x14ac:dyDescent="0.3">
      <c r="B69" s="4">
        <v>2.3133403809523814</v>
      </c>
      <c r="C69" s="4">
        <v>0.11275942857142859</v>
      </c>
      <c r="D69" s="4">
        <v>0.13090495238095237</v>
      </c>
      <c r="E69" s="4">
        <v>5.9855809523809526E-2</v>
      </c>
      <c r="F69" s="4">
        <v>9.7011428571428568E-2</v>
      </c>
      <c r="G69" s="4">
        <v>22.498519238095241</v>
      </c>
    </row>
    <row r="70" spans="1:9" x14ac:dyDescent="0.3">
      <c r="B70" s="4">
        <v>0.84565428571428569</v>
      </c>
      <c r="C70" s="4">
        <v>6.6848571428571438E-2</v>
      </c>
      <c r="D70" s="4">
        <v>0.1960904761904762</v>
      </c>
      <c r="E70" s="4" t="s">
        <v>5</v>
      </c>
      <c r="F70" s="4" t="s">
        <v>5</v>
      </c>
      <c r="G70" s="4">
        <v>12.059438857142858</v>
      </c>
    </row>
    <row r="71" spans="1:9" x14ac:dyDescent="0.3">
      <c r="B71" s="4">
        <v>2.9886942857142857</v>
      </c>
      <c r="C71" s="4">
        <v>9.523390476190477E-2</v>
      </c>
      <c r="D71" s="4">
        <v>0.14864819047619049</v>
      </c>
      <c r="E71" s="4">
        <v>0.10538552380952382</v>
      </c>
      <c r="F71" s="4">
        <v>9.5788190476190485E-2</v>
      </c>
      <c r="G71" s="4">
        <v>28.201299047619045</v>
      </c>
    </row>
    <row r="72" spans="1:9" x14ac:dyDescent="0.3">
      <c r="B72" s="4">
        <v>0.89881904761904774</v>
      </c>
      <c r="C72" s="4" t="s">
        <v>5</v>
      </c>
      <c r="D72" s="4">
        <v>0.11259447619047619</v>
      </c>
      <c r="E72" s="4">
        <v>5.8185714285714285E-2</v>
      </c>
      <c r="F72" s="4" t="s">
        <v>5</v>
      </c>
      <c r="G72" s="4">
        <v>10.293686857142857</v>
      </c>
    </row>
    <row r="73" spans="1:9" x14ac:dyDescent="0.3">
      <c r="B73" s="4">
        <v>2.4455525714285717</v>
      </c>
      <c r="C73" s="4">
        <v>0.16519771428571428</v>
      </c>
      <c r="D73" s="4">
        <v>0.1069552380952381</v>
      </c>
      <c r="E73" s="4">
        <v>8.8973523809523808E-2</v>
      </c>
      <c r="F73" s="4">
        <v>0.1028472380952381</v>
      </c>
      <c r="G73" s="4">
        <v>36.557864952380953</v>
      </c>
    </row>
    <row r="74" spans="1:9" x14ac:dyDescent="0.3">
      <c r="B74" s="4">
        <v>0.71803314285714281</v>
      </c>
      <c r="C74" s="4" t="s">
        <v>5</v>
      </c>
      <c r="D74" s="4">
        <v>5.3331809523809531E-2</v>
      </c>
      <c r="E74" s="4" t="s">
        <v>5</v>
      </c>
      <c r="F74" s="4" t="s">
        <v>5</v>
      </c>
      <c r="G74" s="4">
        <v>13.306263238095239</v>
      </c>
    </row>
    <row r="75" spans="1:9" x14ac:dyDescent="0.3">
      <c r="B75" s="4">
        <v>1.0342047619047618</v>
      </c>
      <c r="C75" s="4" t="s">
        <v>5</v>
      </c>
      <c r="D75" s="4">
        <v>7.8577142857142859E-2</v>
      </c>
      <c r="E75" s="4">
        <v>8.7955428571428573E-2</v>
      </c>
      <c r="F75" s="4">
        <v>5.8297714285714293E-2</v>
      </c>
      <c r="G75" s="4">
        <v>12.181676380952382</v>
      </c>
    </row>
    <row r="76" spans="1:9" x14ac:dyDescent="0.3">
      <c r="B76" s="4">
        <v>1.7558975238095238</v>
      </c>
      <c r="C76" s="4">
        <v>8.0585333333333342E-2</v>
      </c>
      <c r="D76" s="4">
        <v>8.0664571428571433E-2</v>
      </c>
      <c r="E76" s="4">
        <v>9.7580380952380946E-2</v>
      </c>
      <c r="F76" s="4" t="s">
        <v>5</v>
      </c>
      <c r="G76" s="4">
        <v>15.403058857142856</v>
      </c>
    </row>
    <row r="77" spans="1:9" x14ac:dyDescent="0.3">
      <c r="B77" s="4">
        <v>0.99444647619047621</v>
      </c>
      <c r="C77" s="4" t="s">
        <v>5</v>
      </c>
      <c r="D77" s="4">
        <v>0.12761561904761906</v>
      </c>
      <c r="E77" s="4">
        <v>0.14517657142857143</v>
      </c>
      <c r="F77" s="4">
        <v>8.2567428571428583E-2</v>
      </c>
      <c r="G77" s="4">
        <v>17.691788571428575</v>
      </c>
    </row>
    <row r="78" spans="1:9" x14ac:dyDescent="0.3">
      <c r="B78" s="4">
        <v>0.57297733333333334</v>
      </c>
      <c r="C78" s="4" t="s">
        <v>5</v>
      </c>
      <c r="D78" s="4">
        <v>9.0910285714285707E-2</v>
      </c>
      <c r="E78" s="4" t="s">
        <v>5</v>
      </c>
      <c r="F78" s="4" t="s">
        <v>5</v>
      </c>
      <c r="G78" s="4">
        <v>10.531763238095239</v>
      </c>
    </row>
    <row r="79" spans="1:9" x14ac:dyDescent="0.3">
      <c r="A79" t="s">
        <v>6</v>
      </c>
      <c r="B79" s="4">
        <f>AVERAGE(B67:B78)</f>
        <v>1.5437516349206353</v>
      </c>
      <c r="C79" s="4">
        <f t="shared" ref="C79:G79" si="12">AVERAGE(C67:C78)</f>
        <v>0.1061544761904762</v>
      </c>
      <c r="D79" s="4">
        <f t="shared" si="12"/>
        <v>0.12142044444444444</v>
      </c>
      <c r="E79" s="4">
        <f t="shared" si="12"/>
        <v>9.0959089947089955E-2</v>
      </c>
      <c r="F79" s="4">
        <f t="shared" si="12"/>
        <v>8.5212412698412718E-2</v>
      </c>
      <c r="G79" s="4">
        <f t="shared" si="12"/>
        <v>18.36429288888889</v>
      </c>
      <c r="H79" s="4"/>
      <c r="I79" s="4"/>
    </row>
    <row r="80" spans="1:9" x14ac:dyDescent="0.3">
      <c r="A80" t="s">
        <v>9</v>
      </c>
      <c r="B80" s="4">
        <f>STDEV(B67:B78)</f>
        <v>0.88900825889602098</v>
      </c>
      <c r="C80" s="4">
        <f t="shared" ref="C80:G80" si="13">STDEV(C67:C78)</f>
        <v>3.4498387681934702E-2</v>
      </c>
      <c r="D80" s="4">
        <f t="shared" si="13"/>
        <v>4.6326044311505554E-2</v>
      </c>
      <c r="E80" s="4">
        <f t="shared" si="13"/>
        <v>2.5674888594375368E-2</v>
      </c>
      <c r="F80" s="4">
        <f t="shared" si="13"/>
        <v>1.6749023987394286E-2</v>
      </c>
      <c r="G80" s="4">
        <f t="shared" si="13"/>
        <v>8.1704676308781536</v>
      </c>
    </row>
    <row r="81" spans="1:7" x14ac:dyDescent="0.3">
      <c r="A81" s="1" t="s">
        <v>10</v>
      </c>
      <c r="B81" s="4">
        <f>B80/B79*100</f>
        <v>57.587518535112359</v>
      </c>
      <c r="C81" s="4">
        <f t="shared" ref="C81:G81" si="14">C80/C79*100</f>
        <v>32.498288268158561</v>
      </c>
      <c r="D81" s="4">
        <f t="shared" si="14"/>
        <v>38.153413556892303</v>
      </c>
      <c r="E81" s="4">
        <f t="shared" si="14"/>
        <v>28.226852983368904</v>
      </c>
      <c r="F81" s="4">
        <f t="shared" si="14"/>
        <v>19.655615252525617</v>
      </c>
      <c r="G81" s="4">
        <f t="shared" si="14"/>
        <v>44.491054898289079</v>
      </c>
    </row>
    <row r="82" spans="1:7" x14ac:dyDescent="0.3">
      <c r="A82" t="s">
        <v>19</v>
      </c>
      <c r="B82" s="7">
        <f>_xlfn.CONFIDENCE.T(0.05,B80,12)</f>
        <v>0.56484889948912109</v>
      </c>
      <c r="C82" s="7">
        <f>_xlfn.CONFIDENCE.T(0.05,C80,6)</f>
        <v>3.6203837552370895E-2</v>
      </c>
      <c r="D82" s="7">
        <f>_xlfn.CONFIDENCE.T(0.05,D80,12)</f>
        <v>2.9434164289466637E-2</v>
      </c>
      <c r="E82" s="7">
        <f>_xlfn.CONFIDENCE.T(0.05,E80,9)</f>
        <v>1.9735466423178635E-2</v>
      </c>
      <c r="F82" s="7">
        <f>_xlfn.CONFIDENCE.T(0.05,F80,6)</f>
        <v>1.7577022705844318E-2</v>
      </c>
      <c r="G82" s="7">
        <f>_xlfn.CONFIDENCE.T(0.05,G80,12)</f>
        <v>5.191267463976164</v>
      </c>
    </row>
  </sheetData>
  <mergeCells count="4">
    <mergeCell ref="A15:A16"/>
    <mergeCell ref="A32:A33"/>
    <mergeCell ref="A49:A50"/>
    <mergeCell ref="A66:A6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Baza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Mariusz Marc</dc:creator>
  <dc:description/>
  <cp:lastModifiedBy>Reviewer</cp:lastModifiedBy>
  <cp:revision>77</cp:revision>
  <dcterms:created xsi:type="dcterms:W3CDTF">2006-09-16T00:00:00Z</dcterms:created>
  <dcterms:modified xsi:type="dcterms:W3CDTF">2026-09-22T08:56:08Z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